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38400" windowHeight="19400" tabRatio="500" activeTab="1"/>
  </bookViews>
  <sheets>
    <sheet name="Telecom" sheetId="1" r:id="rId1"/>
    <sheet name="Cloud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2" l="1"/>
  <c r="E33" i="2"/>
  <c r="E35" i="2"/>
  <c r="D65" i="2"/>
  <c r="D43" i="2"/>
  <c r="D52" i="2"/>
  <c r="D55" i="2"/>
  <c r="D77" i="2"/>
  <c r="D46" i="1"/>
  <c r="D85" i="2"/>
  <c r="D44" i="2"/>
  <c r="D76" i="2"/>
  <c r="D78" i="2"/>
  <c r="D79" i="2"/>
  <c r="D84" i="2"/>
  <c r="D86" i="2"/>
  <c r="D89" i="2"/>
  <c r="D21" i="1"/>
  <c r="D24" i="1"/>
  <c r="D13" i="1"/>
  <c r="E15" i="2"/>
  <c r="E19" i="2"/>
  <c r="E20" i="2"/>
  <c r="E22" i="2"/>
  <c r="D45" i="1"/>
  <c r="D47" i="1"/>
  <c r="D48" i="1"/>
  <c r="D54" i="1"/>
  <c r="D53" i="1"/>
  <c r="D55" i="1"/>
  <c r="D58" i="1"/>
</calcChain>
</file>

<file path=xl/sharedStrings.xml><?xml version="1.0" encoding="utf-8"?>
<sst xmlns="http://schemas.openxmlformats.org/spreadsheetml/2006/main" count="132" uniqueCount="72">
  <si>
    <t>TOTAL</t>
  </si>
  <si>
    <t>Remaining investment to be paid back over time</t>
  </si>
  <si>
    <t>Capital costs over 2 years</t>
  </si>
  <si>
    <t>USD m</t>
  </si>
  <si>
    <t xml:space="preserve">Investment made </t>
  </si>
  <si>
    <t>Operating costs over 2 years</t>
  </si>
  <si>
    <t>Potential revenue sources</t>
  </si>
  <si>
    <t>Subscribers</t>
  </si>
  <si>
    <t>Year+2</t>
  </si>
  <si>
    <t>USD (m)</t>
  </si>
  <si>
    <t>Telecom</t>
  </si>
  <si>
    <t>Acceptable to Board?</t>
  </si>
  <si>
    <t>acceptable to Board if total is greater than the initial investment</t>
  </si>
  <si>
    <t>acceptable to Board if total revenues cover costs and 10% ROCE and up-front investment &gt; $100m</t>
  </si>
  <si>
    <t xml:space="preserve">ROCE </t>
  </si>
  <si>
    <t>Proposed Telecom investment in Cloud</t>
  </si>
  <si>
    <t xml:space="preserve">Telecom subscriber base </t>
  </si>
  <si>
    <t>Voice subscriber lines</t>
  </si>
  <si>
    <t>Projected Cloud subscribers</t>
  </si>
  <si>
    <t>Millions</t>
  </si>
  <si>
    <t>Expected monthly tariffs</t>
  </si>
  <si>
    <t>USD</t>
  </si>
  <si>
    <t>Broadband (increment)</t>
  </si>
  <si>
    <t>Fibre network investment</t>
  </si>
  <si>
    <t>Per site passed</t>
  </si>
  <si>
    <t>Per site connected</t>
  </si>
  <si>
    <t>taken from cost model dashboard</t>
  </si>
  <si>
    <t>Offered to Cloud</t>
  </si>
  <si>
    <t>Residual for fibre network</t>
  </si>
  <si>
    <t>For sites passed</t>
  </si>
  <si>
    <t>For sites connected</t>
  </si>
  <si>
    <t xml:space="preserve">USD </t>
  </si>
  <si>
    <t>Without Cloud</t>
  </si>
  <si>
    <t>From Cloud</t>
  </si>
  <si>
    <t>Cloud (increment)</t>
  </si>
  <si>
    <t>Cost of sale</t>
  </si>
  <si>
    <t>Sales costs as % of retail tariff</t>
  </si>
  <si>
    <t>Wholesale payment to Cloud</t>
  </si>
  <si>
    <t>STEP 1</t>
  </si>
  <si>
    <t>Fill in the Assumptions shaded green</t>
  </si>
  <si>
    <t>STEP 2</t>
  </si>
  <si>
    <t>Review the calculations shaded blue (no need to change these cells)</t>
  </si>
  <si>
    <t>STEP 3</t>
  </si>
  <si>
    <t>Consider the impact of different negotiation outcomes (shaded yellow)</t>
  </si>
  <si>
    <t>STEP 4</t>
  </si>
  <si>
    <t>Check whether the Board's requirement are met (shaded brown)</t>
  </si>
  <si>
    <t>NEGOTIATION WORKSHEET - CLOUD</t>
  </si>
  <si>
    <t>NEGOTIATION WORKSHEET - TELECOM</t>
  </si>
  <si>
    <t>Maximum permitted by Board</t>
  </si>
  <si>
    <t xml:space="preserve">Minimum revenue requirement over 2 years </t>
  </si>
  <si>
    <t>Fee per sub per month (USD)</t>
  </si>
  <si>
    <t>Total revenue achieved over 2 years (USD m)</t>
  </si>
  <si>
    <t>Up-front payment from Telecom</t>
  </si>
  <si>
    <t>minimum acceptable to Board</t>
  </si>
  <si>
    <t>From Cloud's perspective</t>
  </si>
  <si>
    <t>From Telecom's perspective</t>
  </si>
  <si>
    <t>based on market research</t>
  </si>
  <si>
    <t>Upfront payment to Cloud</t>
  </si>
  <si>
    <t>ROCE for Cloud investment</t>
  </si>
  <si>
    <t>per subscriber per month</t>
  </si>
  <si>
    <t>Weighted average cost of capital</t>
  </si>
  <si>
    <t>copy to cost model dashboard</t>
  </si>
  <si>
    <t xml:space="preserve">based on market research </t>
  </si>
  <si>
    <t xml:space="preserve">Current DSL subscriber lines </t>
  </si>
  <si>
    <t>New fibre subscriber lines</t>
  </si>
  <si>
    <t xml:space="preserve">Residual DSL subscriber lines </t>
  </si>
  <si>
    <t>Proportion DSL taking Cloud</t>
  </si>
  <si>
    <t>Proportion fibre taking Cloud</t>
  </si>
  <si>
    <t>Telecom's network investment</t>
  </si>
  <si>
    <t>Residual for fibre</t>
  </si>
  <si>
    <t>Effective cost per fibre subscriber</t>
  </si>
  <si>
    <t>Revenues per fibre subscriber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</si>
</sst>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1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/>
    <xf numFmtId="0" fontId="0" fillId="5" borderId="0" xfId="0" applyFill="1" applyAlignment="1">
      <alignment horizontal="center"/>
    </xf>
    <xf numFmtId="0" fontId="0" fillId="4" borderId="0" xfId="0" applyFill="1"/>
    <xf numFmtId="1" fontId="0" fillId="5" borderId="0" xfId="0" applyNumberFormat="1" applyFill="1" applyAlignment="1">
      <alignment horizontal="center"/>
    </xf>
    <xf numFmtId="0" fontId="0" fillId="5" borderId="0" xfId="0" applyFill="1"/>
    <xf numFmtId="0" fontId="3" fillId="0" borderId="0" xfId="0" applyFont="1" applyFill="1"/>
    <xf numFmtId="0" fontId="0" fillId="3" borderId="0" xfId="0" applyFill="1" applyAlignment="1">
      <alignment horizontal="left"/>
    </xf>
    <xf numFmtId="0" fontId="0" fillId="5" borderId="0" xfId="0" applyFill="1" applyAlignment="1">
      <alignment horizontal="left"/>
    </xf>
    <xf numFmtId="9" fontId="0" fillId="4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6" fillId="0" borderId="0" xfId="0" applyFont="1"/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9" fontId="0" fillId="4" borderId="0" xfId="85" applyFont="1" applyFill="1" applyAlignment="1">
      <alignment horizontal="center"/>
    </xf>
  </cellXfs>
  <cellStyles count="1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Normal" xfId="0" builtinId="0"/>
    <cellStyle name="Percent" xfId="85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opLeftCell="A38" workbookViewId="0">
      <selection activeCell="H64" sqref="H64"/>
    </sheetView>
  </sheetViews>
  <sheetFormatPr baseColWidth="10" defaultRowHeight="15" x14ac:dyDescent="0"/>
  <cols>
    <col min="4" max="4" width="10.83203125" style="2"/>
  </cols>
  <sheetData>
    <row r="1" spans="1:7" ht="20">
      <c r="A1" s="23" t="s">
        <v>47</v>
      </c>
    </row>
    <row r="2" spans="1:7">
      <c r="B2" s="2"/>
      <c r="C2" s="2"/>
      <c r="D2"/>
    </row>
    <row r="3" spans="1:7">
      <c r="A3" s="1" t="s">
        <v>38</v>
      </c>
      <c r="B3" s="13" t="s">
        <v>39</v>
      </c>
      <c r="C3" s="10"/>
      <c r="D3" s="13"/>
      <c r="E3" s="13"/>
      <c r="F3" s="13"/>
      <c r="G3" s="13"/>
    </row>
    <row r="4" spans="1:7">
      <c r="A4" s="1" t="s">
        <v>40</v>
      </c>
      <c r="B4" s="18" t="s">
        <v>41</v>
      </c>
      <c r="C4" s="12"/>
      <c r="D4" s="15"/>
      <c r="E4" s="15"/>
      <c r="F4" s="15"/>
      <c r="G4" s="15"/>
    </row>
    <row r="5" spans="1:7">
      <c r="A5" s="1" t="s">
        <v>42</v>
      </c>
      <c r="B5" s="17" t="s">
        <v>43</v>
      </c>
      <c r="C5" s="8"/>
      <c r="D5" s="7"/>
      <c r="E5" s="7"/>
      <c r="F5" s="7"/>
      <c r="G5" s="7"/>
    </row>
    <row r="6" spans="1:7">
      <c r="A6" s="1" t="s">
        <v>44</v>
      </c>
      <c r="B6" s="20" t="s">
        <v>45</v>
      </c>
      <c r="C6" s="21"/>
      <c r="D6" s="22"/>
      <c r="E6" s="22"/>
      <c r="F6" s="22"/>
      <c r="G6" s="22"/>
    </row>
    <row r="7" spans="1:7">
      <c r="B7" s="2"/>
      <c r="C7" s="2"/>
      <c r="D7"/>
    </row>
    <row r="8" spans="1:7">
      <c r="A8" s="1" t="s">
        <v>15</v>
      </c>
    </row>
    <row r="10" spans="1:7">
      <c r="D10" s="4" t="s">
        <v>9</v>
      </c>
    </row>
    <row r="11" spans="1:7">
      <c r="A11" t="s">
        <v>48</v>
      </c>
      <c r="D11" s="10">
        <v>1</v>
      </c>
    </row>
    <row r="12" spans="1:7">
      <c r="A12" t="s">
        <v>27</v>
      </c>
      <c r="D12" s="8">
        <v>1</v>
      </c>
    </row>
    <row r="13" spans="1:7">
      <c r="A13" t="s">
        <v>28</v>
      </c>
      <c r="D13" s="12">
        <f>D11-D12</f>
        <v>0</v>
      </c>
      <c r="E13" s="6" t="s">
        <v>61</v>
      </c>
    </row>
    <row r="14" spans="1:7">
      <c r="A14" t="s">
        <v>60</v>
      </c>
      <c r="D14" s="19">
        <v>0.01</v>
      </c>
    </row>
    <row r="16" spans="1:7">
      <c r="A16" s="1" t="s">
        <v>16</v>
      </c>
    </row>
    <row r="17" spans="1:5">
      <c r="D17" s="4" t="s">
        <v>19</v>
      </c>
    </row>
    <row r="18" spans="1:5">
      <c r="A18" t="s">
        <v>17</v>
      </c>
      <c r="D18" s="10">
        <v>1</v>
      </c>
    </row>
    <row r="19" spans="1:5">
      <c r="A19" t="s">
        <v>63</v>
      </c>
      <c r="D19" s="10">
        <v>1</v>
      </c>
    </row>
    <row r="20" spans="1:5">
      <c r="A20" t="s">
        <v>64</v>
      </c>
      <c r="D20" s="10">
        <v>1</v>
      </c>
      <c r="E20" s="6" t="s">
        <v>26</v>
      </c>
    </row>
    <row r="21" spans="1:5">
      <c r="A21" t="s">
        <v>65</v>
      </c>
      <c r="D21" s="12">
        <f>D19-D20</f>
        <v>0</v>
      </c>
    </row>
    <row r="22" spans="1:5">
      <c r="A22" t="s">
        <v>66</v>
      </c>
      <c r="D22" s="26">
        <v>0.01</v>
      </c>
    </row>
    <row r="23" spans="1:5">
      <c r="A23" t="s">
        <v>67</v>
      </c>
      <c r="D23" s="26">
        <v>0.01</v>
      </c>
      <c r="E23" s="6" t="s">
        <v>62</v>
      </c>
    </row>
    <row r="24" spans="1:5">
      <c r="A24" t="s">
        <v>18</v>
      </c>
      <c r="D24" s="12">
        <f>D21*D22+D20*D23</f>
        <v>0.01</v>
      </c>
      <c r="E24" s="6"/>
    </row>
    <row r="26" spans="1:5">
      <c r="A26" s="1" t="s">
        <v>20</v>
      </c>
    </row>
    <row r="27" spans="1:5">
      <c r="D27" s="4" t="s">
        <v>21</v>
      </c>
    </row>
    <row r="28" spans="1:5">
      <c r="A28" t="s">
        <v>22</v>
      </c>
      <c r="D28" s="10">
        <v>1</v>
      </c>
    </row>
    <row r="29" spans="1:5">
      <c r="A29" t="s">
        <v>34</v>
      </c>
      <c r="D29" s="10">
        <v>1</v>
      </c>
    </row>
    <row r="31" spans="1:5">
      <c r="A31" s="1" t="s">
        <v>35</v>
      </c>
    </row>
    <row r="32" spans="1:5">
      <c r="D32" s="4" t="s">
        <v>21</v>
      </c>
    </row>
    <row r="33" spans="1:5">
      <c r="A33" t="s">
        <v>36</v>
      </c>
      <c r="D33" s="19">
        <v>0.01</v>
      </c>
    </row>
    <row r="34" spans="1:5">
      <c r="A34" t="s">
        <v>37</v>
      </c>
      <c r="D34" s="8">
        <v>1</v>
      </c>
      <c r="E34" s="6" t="s">
        <v>59</v>
      </c>
    </row>
    <row r="36" spans="1:5">
      <c r="A36" s="1" t="s">
        <v>23</v>
      </c>
    </row>
    <row r="37" spans="1:5">
      <c r="D37" s="4" t="s">
        <v>21</v>
      </c>
    </row>
    <row r="38" spans="1:5">
      <c r="A38" t="s">
        <v>24</v>
      </c>
      <c r="D38" s="10">
        <v>1</v>
      </c>
      <c r="E38" s="6" t="s">
        <v>26</v>
      </c>
    </row>
    <row r="39" spans="1:5">
      <c r="A39" t="s">
        <v>25</v>
      </c>
      <c r="D39" s="10">
        <v>1</v>
      </c>
      <c r="E39" s="6" t="s">
        <v>26</v>
      </c>
    </row>
    <row r="42" spans="1:5">
      <c r="A42" s="1" t="s">
        <v>70</v>
      </c>
    </row>
    <row r="44" spans="1:5">
      <c r="D44" s="4" t="s">
        <v>31</v>
      </c>
    </row>
    <row r="45" spans="1:5">
      <c r="A45" t="s">
        <v>58</v>
      </c>
      <c r="D45" s="14">
        <f>D12*D14/D20</f>
        <v>0.01</v>
      </c>
    </row>
    <row r="46" spans="1:5">
      <c r="A46" t="s">
        <v>29</v>
      </c>
      <c r="D46" s="14">
        <f>D38*D18/D20</f>
        <v>1</v>
      </c>
    </row>
    <row r="47" spans="1:5">
      <c r="A47" t="s">
        <v>30</v>
      </c>
      <c r="D47" s="14">
        <f>D39</f>
        <v>1</v>
      </c>
    </row>
    <row r="48" spans="1:5">
      <c r="A48" s="16" t="s">
        <v>0</v>
      </c>
      <c r="B48" s="16"/>
      <c r="D48" s="5">
        <f>SUM(D45:D47)</f>
        <v>2.0099999999999998</v>
      </c>
    </row>
    <row r="50" spans="1:5">
      <c r="A50" s="1" t="s">
        <v>71</v>
      </c>
    </row>
    <row r="52" spans="1:5">
      <c r="D52" s="4" t="s">
        <v>31</v>
      </c>
    </row>
    <row r="53" spans="1:5">
      <c r="A53" t="s">
        <v>32</v>
      </c>
      <c r="D53" s="14">
        <f>D28*12*(1-D33)</f>
        <v>11.879999999999999</v>
      </c>
    </row>
    <row r="54" spans="1:5">
      <c r="A54" t="s">
        <v>33</v>
      </c>
      <c r="D54" s="14">
        <f>((D29*(1-D33)-D34)*12)*D24</f>
        <v>-1.2000000000000012E-3</v>
      </c>
    </row>
    <row r="55" spans="1:5">
      <c r="A55" s="3" t="s">
        <v>0</v>
      </c>
      <c r="B55" s="3"/>
      <c r="D55" s="5">
        <f>SUM(D53:D54)</f>
        <v>11.878799999999998</v>
      </c>
    </row>
    <row r="58" spans="1:5">
      <c r="A58" t="s">
        <v>11</v>
      </c>
      <c r="D58" s="24" t="str">
        <f>IF(D55&gt;D48,"YES","NO")</f>
        <v>YES</v>
      </c>
      <c r="E58" s="6" t="s">
        <v>12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tabSelected="1" topLeftCell="A30" workbookViewId="0">
      <selection activeCell="I68" sqref="I68"/>
    </sheetView>
  </sheetViews>
  <sheetFormatPr baseColWidth="10" defaultRowHeight="15" x14ac:dyDescent="0"/>
  <cols>
    <col min="1" max="4" width="12.33203125" customWidth="1"/>
    <col min="5" max="5" width="12.33203125" style="2" customWidth="1"/>
  </cols>
  <sheetData>
    <row r="1" spans="1:7" ht="20">
      <c r="A1" s="23" t="s">
        <v>46</v>
      </c>
      <c r="B1" s="2"/>
      <c r="C1" s="2"/>
      <c r="E1"/>
    </row>
    <row r="2" spans="1:7">
      <c r="B2" s="2"/>
      <c r="C2" s="2"/>
      <c r="E2"/>
    </row>
    <row r="3" spans="1:7">
      <c r="A3" s="1" t="s">
        <v>38</v>
      </c>
      <c r="B3" s="13" t="s">
        <v>39</v>
      </c>
      <c r="C3" s="10"/>
      <c r="D3" s="13"/>
      <c r="E3" s="13"/>
      <c r="F3" s="13"/>
      <c r="G3" s="13"/>
    </row>
    <row r="4" spans="1:7">
      <c r="A4" s="1" t="s">
        <v>40</v>
      </c>
      <c r="B4" s="18" t="s">
        <v>41</v>
      </c>
      <c r="C4" s="12"/>
      <c r="D4" s="15"/>
      <c r="E4" s="15"/>
      <c r="F4" s="15"/>
      <c r="G4" s="15"/>
    </row>
    <row r="5" spans="1:7">
      <c r="A5" s="1" t="s">
        <v>42</v>
      </c>
      <c r="B5" s="17" t="s">
        <v>43</v>
      </c>
      <c r="C5" s="8"/>
      <c r="D5" s="7"/>
      <c r="E5" s="7"/>
      <c r="F5" s="7"/>
      <c r="G5" s="7"/>
    </row>
    <row r="6" spans="1:7">
      <c r="A6" s="1" t="s">
        <v>44</v>
      </c>
      <c r="B6" s="20" t="s">
        <v>45</v>
      </c>
      <c r="C6" s="21"/>
      <c r="D6" s="22"/>
      <c r="E6" s="22"/>
      <c r="F6" s="22"/>
      <c r="G6" s="22"/>
    </row>
    <row r="7" spans="1:7">
      <c r="B7" s="2"/>
      <c r="C7" s="2"/>
      <c r="E7"/>
    </row>
    <row r="8" spans="1:7">
      <c r="B8" s="2"/>
      <c r="C8" s="2"/>
      <c r="E8"/>
    </row>
    <row r="9" spans="1:7">
      <c r="B9" s="2"/>
      <c r="C9" s="2"/>
      <c r="E9"/>
    </row>
    <row r="10" spans="1:7">
      <c r="A10" s="1" t="s">
        <v>54</v>
      </c>
    </row>
    <row r="12" spans="1:7">
      <c r="E12" s="4" t="s">
        <v>3</v>
      </c>
    </row>
    <row r="13" spans="1:7">
      <c r="A13" t="s">
        <v>4</v>
      </c>
      <c r="E13" s="10">
        <v>1</v>
      </c>
    </row>
    <row r="14" spans="1:7">
      <c r="A14" t="s">
        <v>52</v>
      </c>
      <c r="E14" s="8">
        <v>1</v>
      </c>
      <c r="F14" s="6"/>
    </row>
    <row r="15" spans="1:7">
      <c r="A15" t="s">
        <v>1</v>
      </c>
      <c r="E15" s="12">
        <f>E13-E14</f>
        <v>0</v>
      </c>
    </row>
    <row r="17" spans="1:6">
      <c r="A17" t="s">
        <v>14</v>
      </c>
      <c r="D17" s="11">
        <v>0.01</v>
      </c>
      <c r="F17" s="6" t="s">
        <v>53</v>
      </c>
    </row>
    <row r="19" spans="1:6">
      <c r="A19" t="s">
        <v>2</v>
      </c>
      <c r="E19" s="12">
        <f>E15*D17*2</f>
        <v>0</v>
      </c>
    </row>
    <row r="20" spans="1:6">
      <c r="A20" t="s">
        <v>5</v>
      </c>
      <c r="E20" s="12">
        <f>2*12*1</f>
        <v>24</v>
      </c>
    </row>
    <row r="22" spans="1:6">
      <c r="A22" s="3" t="s">
        <v>49</v>
      </c>
      <c r="B22" s="3"/>
      <c r="C22" s="3"/>
      <c r="D22" s="3"/>
      <c r="E22" s="4">
        <f>SUM(E19:E20)</f>
        <v>24</v>
      </c>
    </row>
    <row r="25" spans="1:6">
      <c r="A25" s="1" t="s">
        <v>6</v>
      </c>
    </row>
    <row r="27" spans="1:6">
      <c r="A27" t="s">
        <v>7</v>
      </c>
      <c r="E27" s="4" t="s">
        <v>19</v>
      </c>
    </row>
    <row r="28" spans="1:6">
      <c r="B28" t="s">
        <v>10</v>
      </c>
      <c r="E28" s="12">
        <f>D55</f>
        <v>0.01</v>
      </c>
      <c r="F28" s="6"/>
    </row>
    <row r="30" spans="1:6">
      <c r="A30" t="s">
        <v>50</v>
      </c>
      <c r="E30" s="4" t="s">
        <v>8</v>
      </c>
    </row>
    <row r="31" spans="1:6">
      <c r="B31" t="s">
        <v>10</v>
      </c>
      <c r="E31" s="8">
        <v>1</v>
      </c>
      <c r="F31" s="6"/>
    </row>
    <row r="33" spans="1:6">
      <c r="A33" s="3" t="s">
        <v>51</v>
      </c>
      <c r="B33" s="3"/>
      <c r="C33" s="3"/>
      <c r="D33" s="3"/>
      <c r="E33" s="9">
        <f>E28*E31*12*2</f>
        <v>0.24</v>
      </c>
    </row>
    <row r="35" spans="1:6">
      <c r="A35" t="s">
        <v>11</v>
      </c>
      <c r="E35" s="25" t="str">
        <f>IF(E33&gt;E22,IF(E14&gt;99,"YES","NO"),"NO")</f>
        <v>NO</v>
      </c>
      <c r="F35" s="6" t="s">
        <v>13</v>
      </c>
    </row>
    <row r="39" spans="1:6">
      <c r="A39" s="1" t="s">
        <v>55</v>
      </c>
      <c r="D39" s="2"/>
      <c r="E39"/>
    </row>
    <row r="40" spans="1:6">
      <c r="D40" s="2"/>
      <c r="E40"/>
    </row>
    <row r="41" spans="1:6">
      <c r="D41" s="4" t="s">
        <v>9</v>
      </c>
      <c r="E41"/>
    </row>
    <row r="42" spans="1:6">
      <c r="A42" t="s">
        <v>68</v>
      </c>
      <c r="D42" s="10">
        <v>1</v>
      </c>
      <c r="E42"/>
    </row>
    <row r="43" spans="1:6">
      <c r="A43" t="s">
        <v>27</v>
      </c>
      <c r="D43" s="12">
        <f>E14</f>
        <v>1</v>
      </c>
      <c r="E43"/>
    </row>
    <row r="44" spans="1:6">
      <c r="A44" t="s">
        <v>69</v>
      </c>
      <c r="D44" s="14">
        <f>D42-D43</f>
        <v>0</v>
      </c>
      <c r="E44" s="6" t="s">
        <v>61</v>
      </c>
    </row>
    <row r="45" spans="1:6">
      <c r="A45" t="s">
        <v>60</v>
      </c>
      <c r="D45" s="19">
        <v>0.01</v>
      </c>
      <c r="E45"/>
    </row>
    <row r="46" spans="1:6">
      <c r="D46" s="2"/>
      <c r="E46"/>
    </row>
    <row r="47" spans="1:6">
      <c r="A47" s="1" t="s">
        <v>16</v>
      </c>
      <c r="D47" s="2"/>
      <c r="E47"/>
    </row>
    <row r="48" spans="1:6">
      <c r="D48" s="4" t="s">
        <v>19</v>
      </c>
      <c r="E48"/>
    </row>
    <row r="49" spans="1:5">
      <c r="A49" t="s">
        <v>17</v>
      </c>
      <c r="D49" s="10">
        <v>1</v>
      </c>
      <c r="E49"/>
    </row>
    <row r="50" spans="1:5">
      <c r="A50" t="s">
        <v>63</v>
      </c>
      <c r="D50" s="10">
        <v>1</v>
      </c>
      <c r="E50"/>
    </row>
    <row r="51" spans="1:5">
      <c r="A51" t="s">
        <v>64</v>
      </c>
      <c r="D51" s="10">
        <v>1</v>
      </c>
      <c r="E51" s="6" t="s">
        <v>26</v>
      </c>
    </row>
    <row r="52" spans="1:5">
      <c r="A52" t="s">
        <v>65</v>
      </c>
      <c r="D52" s="12">
        <f>D50-D51</f>
        <v>0</v>
      </c>
      <c r="E52"/>
    </row>
    <row r="53" spans="1:5">
      <c r="A53" t="s">
        <v>66</v>
      </c>
      <c r="D53" s="26">
        <v>0.01</v>
      </c>
      <c r="E53" s="6" t="s">
        <v>62</v>
      </c>
    </row>
    <row r="54" spans="1:5">
      <c r="A54" t="s">
        <v>67</v>
      </c>
      <c r="D54" s="26">
        <v>0.01</v>
      </c>
      <c r="E54" s="6" t="s">
        <v>62</v>
      </c>
    </row>
    <row r="55" spans="1:5">
      <c r="A55" t="s">
        <v>18</v>
      </c>
      <c r="D55" s="12">
        <f>D52*D53+D51*D54</f>
        <v>0.01</v>
      </c>
      <c r="E55" s="6"/>
    </row>
    <row r="56" spans="1:5">
      <c r="D56" s="2"/>
      <c r="E56"/>
    </row>
    <row r="57" spans="1:5">
      <c r="A57" s="1" t="s">
        <v>20</v>
      </c>
      <c r="D57" s="2"/>
      <c r="E57"/>
    </row>
    <row r="58" spans="1:5">
      <c r="D58" s="4" t="s">
        <v>21</v>
      </c>
      <c r="E58"/>
    </row>
    <row r="59" spans="1:5">
      <c r="A59" t="s">
        <v>22</v>
      </c>
      <c r="D59" s="10">
        <v>1</v>
      </c>
      <c r="E59"/>
    </row>
    <row r="60" spans="1:5">
      <c r="A60" t="s">
        <v>34</v>
      </c>
      <c r="D60" s="10">
        <v>1</v>
      </c>
      <c r="E60" s="6" t="s">
        <v>56</v>
      </c>
    </row>
    <row r="61" spans="1:5">
      <c r="D61" s="2"/>
      <c r="E61"/>
    </row>
    <row r="62" spans="1:5">
      <c r="A62" s="1" t="s">
        <v>35</v>
      </c>
      <c r="D62" s="2"/>
      <c r="E62"/>
    </row>
    <row r="63" spans="1:5">
      <c r="D63" s="4" t="s">
        <v>21</v>
      </c>
      <c r="E63"/>
    </row>
    <row r="64" spans="1:5">
      <c r="A64" t="s">
        <v>36</v>
      </c>
      <c r="D64" s="19">
        <v>0.01</v>
      </c>
      <c r="E64"/>
    </row>
    <row r="65" spans="1:5">
      <c r="A65" t="s">
        <v>37</v>
      </c>
      <c r="D65" s="12">
        <f>E31</f>
        <v>1</v>
      </c>
      <c r="E65"/>
    </row>
    <row r="66" spans="1:5">
      <c r="D66" s="2"/>
      <c r="E66"/>
    </row>
    <row r="67" spans="1:5">
      <c r="A67" s="1" t="s">
        <v>23</v>
      </c>
      <c r="D67" s="2"/>
      <c r="E67"/>
    </row>
    <row r="68" spans="1:5">
      <c r="D68" s="4" t="s">
        <v>21</v>
      </c>
      <c r="E68"/>
    </row>
    <row r="69" spans="1:5">
      <c r="A69" t="s">
        <v>24</v>
      </c>
      <c r="D69" s="10">
        <v>1</v>
      </c>
      <c r="E69" s="6" t="s">
        <v>26</v>
      </c>
    </row>
    <row r="70" spans="1:5">
      <c r="A70" t="s">
        <v>25</v>
      </c>
      <c r="D70" s="10">
        <v>1</v>
      </c>
      <c r="E70" s="6" t="s">
        <v>26</v>
      </c>
    </row>
    <row r="71" spans="1:5">
      <c r="D71" s="2"/>
      <c r="E71"/>
    </row>
    <row r="72" spans="1:5">
      <c r="D72" s="2"/>
      <c r="E72"/>
    </row>
    <row r="73" spans="1:5">
      <c r="A73" s="1" t="s">
        <v>70</v>
      </c>
      <c r="D73" s="2"/>
      <c r="E73"/>
    </row>
    <row r="74" spans="1:5">
      <c r="D74" s="2"/>
      <c r="E74"/>
    </row>
    <row r="75" spans="1:5">
      <c r="D75" s="4" t="s">
        <v>31</v>
      </c>
      <c r="E75"/>
    </row>
    <row r="76" spans="1:5">
      <c r="A76" t="s">
        <v>57</v>
      </c>
      <c r="D76" s="14">
        <f>D43*D45/D50</f>
        <v>0.01</v>
      </c>
      <c r="E76"/>
    </row>
    <row r="77" spans="1:5">
      <c r="A77" t="s">
        <v>29</v>
      </c>
      <c r="D77" s="14">
        <f>D69*D49/D51</f>
        <v>1</v>
      </c>
      <c r="E77"/>
    </row>
    <row r="78" spans="1:5">
      <c r="A78" t="s">
        <v>30</v>
      </c>
      <c r="D78" s="14">
        <f>D70</f>
        <v>1</v>
      </c>
      <c r="E78"/>
    </row>
    <row r="79" spans="1:5">
      <c r="A79" s="16" t="s">
        <v>0</v>
      </c>
      <c r="B79" s="16"/>
      <c r="D79" s="5">
        <f>SUM(D76:D78)</f>
        <v>2.0099999999999998</v>
      </c>
      <c r="E79"/>
    </row>
    <row r="80" spans="1:5">
      <c r="D80" s="2"/>
      <c r="E80"/>
    </row>
    <row r="81" spans="1:5">
      <c r="A81" s="1" t="s">
        <v>71</v>
      </c>
      <c r="D81" s="2"/>
      <c r="E81"/>
    </row>
    <row r="82" spans="1:5">
      <c r="D82" s="2"/>
      <c r="E82"/>
    </row>
    <row r="83" spans="1:5">
      <c r="A83" s="3" t="s">
        <v>9</v>
      </c>
      <c r="B83" s="3"/>
      <c r="D83" s="4" t="s">
        <v>31</v>
      </c>
      <c r="E83"/>
    </row>
    <row r="84" spans="1:5">
      <c r="A84" t="s">
        <v>32</v>
      </c>
      <c r="D84" s="14">
        <f>D59*12*(1-D64)</f>
        <v>11.879999999999999</v>
      </c>
      <c r="E84"/>
    </row>
    <row r="85" spans="1:5">
      <c r="A85" t="s">
        <v>33</v>
      </c>
      <c r="D85" s="14">
        <f>((D60*(1-D64)-D65)*12)*D55</f>
        <v>-1.2000000000000012E-3</v>
      </c>
      <c r="E85"/>
    </row>
    <row r="86" spans="1:5">
      <c r="A86" s="3" t="s">
        <v>0</v>
      </c>
      <c r="B86" s="3"/>
      <c r="D86" s="5">
        <f>SUM(D84:D85)</f>
        <v>11.878799999999998</v>
      </c>
      <c r="E86"/>
    </row>
    <row r="87" spans="1:5">
      <c r="D87" s="2"/>
      <c r="E87"/>
    </row>
    <row r="88" spans="1:5">
      <c r="D88" s="2"/>
      <c r="E88"/>
    </row>
    <row r="89" spans="1:5">
      <c r="A89" t="s">
        <v>11</v>
      </c>
      <c r="D89" s="24" t="str">
        <f>IF(D86&gt;D79,"YES","NO")</f>
        <v>YES</v>
      </c>
      <c r="E89" s="6" t="s">
        <v>12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15867C9614F47BA8D6B0E29C1F8AC" ma:contentTypeVersion="2" ma:contentTypeDescription="Create a new document." ma:contentTypeScope="" ma:versionID="4ca898af8f7af041c51f4350d443e6f4">
  <xsd:schema xmlns:xsd="http://www.w3.org/2001/XMLSchema" xmlns:xs="http://www.w3.org/2001/XMLSchema" xmlns:p="http://schemas.microsoft.com/office/2006/metadata/properties" xmlns:ns1="http://schemas.microsoft.com/sharepoint/v3" xmlns:ns2="1aaea1ea-72e4-4374-b05e-72e2f16fb7ae" targetNamespace="http://schemas.microsoft.com/office/2006/metadata/properties" ma:root="true" ma:fieldsID="5f03cfa57e716973114bdf2422329f5c" ns1:_="" ns2:_="">
    <xsd:import namespace="http://schemas.microsoft.com/sharepoint/v3"/>
    <xsd:import namespace="1aaea1ea-72e4-4374-b05e-72e2f16fb7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a1ea-72e4-4374-b05e-72e2f16f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57ADA-1CB1-436E-8271-977E1A80F59A}"/>
</file>

<file path=customXml/itemProps2.xml><?xml version="1.0" encoding="utf-8"?>
<ds:datastoreItem xmlns:ds="http://schemas.openxmlformats.org/officeDocument/2006/customXml" ds:itemID="{87996D6C-C359-4637-AD2B-B2404C86615F}"/>
</file>

<file path=customXml/itemProps3.xml><?xml version="1.0" encoding="utf-8"?>
<ds:datastoreItem xmlns:ds="http://schemas.openxmlformats.org/officeDocument/2006/customXml" ds:itemID="{0E1FC97B-E7E7-4D13-A935-4F41B006B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Telecom</vt:lpstr>
      <vt:lpstr>Cloud</vt:lpstr>
    </vt:vector>
  </TitlesOfParts>
  <Company>Incyte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 Rogerson</dc:creator>
  <cp:lastModifiedBy>DAR Rogerson</cp:lastModifiedBy>
  <dcterms:created xsi:type="dcterms:W3CDTF">2014-06-09T12:59:57Z</dcterms:created>
  <dcterms:modified xsi:type="dcterms:W3CDTF">2014-06-30T08:57:00Z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0x010100D8D15867C9614F47BA8D6B0E29C1F8AC</vt:lpwstr>
  </property>
</Properties>
</file>