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emf" ContentType="image/x-e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ctrlProps/ctrlProp8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62.xml" ContentType="application/vnd.ms-excel.controlproperties+xml"/>
  <Override PartName="/xl/ctrlProps/ctrlProp261.xml" ContentType="application/vnd.ms-excel.controlproperties+xml"/>
  <Override PartName="/xl/ctrlProps/ctrlProp255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0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65.xml" ContentType="application/vnd.ms-excel.controlproperties+xml"/>
  <Override PartName="/xl/ctrlProps/ctrlProp254.xml" ContentType="application/vnd.ms-excel.controlproperties+xml"/>
  <Override PartName="/xl/ctrlProps/ctrlProp268.xml" ContentType="application/vnd.ms-excel.controlproperties+xml"/>
  <Override PartName="/xl/ctrlProps/ctrlProp267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78.xml" ContentType="application/vnd.ms-excel.controlproperties+xml"/>
  <Override PartName="/xl/ctrlProps/ctrlProp277.xml" ContentType="application/vnd.ms-excel.controlproperties+xml"/>
  <Override PartName="/xl/ctrlProps/ctrlProp276.xml" ContentType="application/vnd.ms-excel.controlproperties+xml"/>
  <Override PartName="/xl/ctrlProps/ctrlProp243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66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08.xml" ContentType="application/vnd.ms-excel.controlproperties+xml"/>
  <Override PartName="/xl/ctrlProps/ctrlProp207.xml" ContentType="application/vnd.ms-excel.controlproperties+xml"/>
  <Override PartName="/xl/ctrlProps/ctrlProp206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88.xml" ContentType="application/vnd.ms-excel.controlproperties+xml"/>
  <Override PartName="/xl/ctrlProps/ctrlProp231.xml" ContentType="application/vnd.ms-excel.controlproperties+xml"/>
  <Override PartName="/xl/ctrlProps/ctrlProp230.xml" ContentType="application/vnd.ms-excel.controlproperties+xml"/>
  <Override PartName="/xl/ctrlProps/ctrlProp229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42.xml" ContentType="application/vnd.ms-excel.controlproperties+xml"/>
  <Override PartName="/xl/ctrlProps/ctrlProp291.xml" ContentType="application/vnd.ms-excel.controlproperties+xml"/>
  <Override PartName="/xl/ctrlProps/ctrlProp290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47.xml" ContentType="application/vnd.ms-excel.controlproperties+xml"/>
  <Override PartName="/xl/ctrlProps/ctrlProp346.xml" ContentType="application/vnd.ms-excel.controlproperties+xml"/>
  <Override PartName="/xl/ctrlProps/ctrlProp345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370.xml" ContentType="application/vnd.ms-excel.controlproperties+xml"/>
  <Override PartName="/xl/ctrlProps/ctrlProp369.xml" ContentType="application/vnd.ms-excel.controlproperties+xml"/>
  <Override PartName="/xl/ctrlProps/ctrlProp368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36.xml" ContentType="application/vnd.ms-excel.controlproperties+xml"/>
  <Override PartName="/xl/ctrlProps/ctrlProp335.xml" ContentType="application/vnd.ms-excel.controlproperties+xml"/>
  <Override PartName="/xl/ctrlProps/ctrlProp334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01.xml" ContentType="application/vnd.ms-excel.controlproperties+xml"/>
  <Override PartName="/xl/ctrlProps/ctrlProp300.xml" ContentType="application/vnd.ms-excel.controlproperties+xml"/>
  <Override PartName="/xl/ctrlProps/ctrlProp299.xml" ContentType="application/vnd.ms-excel.controlproperties+xml"/>
  <Override PartName="/xl/ctrlProps/ctrlProp197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24.xml" ContentType="application/vnd.ms-excel.controlproperties+xml"/>
  <Override PartName="/xl/ctrlProps/ctrlProp323.xml" ContentType="application/vnd.ms-excel.controlproperties+xml"/>
  <Override PartName="/xl/ctrlProps/ctrlProp322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289.xml" ContentType="application/vnd.ms-excel.controlproperties+xml"/>
  <Override PartName="/xl/ctrlProps/ctrlProp196.xml" ContentType="application/vnd.ms-excel.controlproperties+xml"/>
  <Override PartName="/xl/ctrlProps/ctrlProp195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67.xml" ContentType="application/vnd.ms-excel.controlproperties+xml"/>
  <Override PartName="/xl/ctrlProps/ctrlProp66.xml" ContentType="application/vnd.ms-excel.controlproperties+xml"/>
  <Override PartName="/xl/ctrlProps/ctrlProp6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91.xml" ContentType="application/vnd.ms-excel.controlproperties+xml"/>
  <Override PartName="/xl/ctrlProps/ctrlProp90.xml" ContentType="application/vnd.ms-excel.controlproperties+xml"/>
  <Override PartName="/xl/ctrlProps/ctrlProp8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55.xml" ContentType="application/vnd.ms-excel.controlproperties+xml"/>
  <Override PartName="/xl/ctrlProps/ctrlProp54.xml" ContentType="application/vnd.ms-excel.controlproperties+xml"/>
  <Override PartName="/xl/ctrlProps/ctrlProp53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43.xml" ContentType="application/vnd.ms-excel.controlproperties+xml"/>
  <Override PartName="/xl/ctrlProps/ctrlProp42.xml" ContentType="application/vnd.ms-excel.controlproperties+xml"/>
  <Override PartName="/xl/ctrlProps/ctrlProp41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62.xml" ContentType="application/vnd.ms-excel.controlproperties+xml"/>
  <Override PartName="/xl/ctrlProps/ctrlProp161.xml" ContentType="application/vnd.ms-excel.controlproperties+xml"/>
  <Override PartName="/xl/ctrlProps/ctrlProp16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85.xml" ContentType="application/vnd.ms-excel.controlproperties+xml"/>
  <Override PartName="/xl/ctrlProps/ctrlProp184.xml" ContentType="application/vnd.ms-excel.controlproperties+xml"/>
  <Override PartName="/xl/ctrlProps/ctrlProp183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50.xml" ContentType="application/vnd.ms-excel.controlproperties+xml"/>
  <Override PartName="/xl/ctrlProps/ctrlProp149.xml" ContentType="application/vnd.ms-excel.controlproperties+xml"/>
  <Override PartName="/xl/ctrlProps/ctrlProp148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15.xml" ContentType="application/vnd.ms-excel.controlproperties+xml"/>
  <Override PartName="/xl/ctrlProps/ctrlProp114.xml" ContentType="application/vnd.ms-excel.controlproperties+xml"/>
  <Override PartName="/xl/ctrlProps/ctrlProp11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38.xml" ContentType="application/vnd.ms-excel.controlproperties+xml"/>
  <Override PartName="/xl/ctrlProps/ctrlProp137.xml" ContentType="application/vnd.ms-excel.controlproperties+xml"/>
  <Override PartName="/xl/ctrlProps/ctrlProp136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7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14180" yWindow="0" windowWidth="24220" windowHeight="19400" activeTab="3"/>
  </bookViews>
  <sheets>
    <sheet name="Cover" sheetId="12" r:id="rId1"/>
    <sheet name="Notice" sheetId="15" r:id="rId2"/>
    <sheet name="Key" sheetId="14" r:id="rId3"/>
    <sheet name="Dashboard" sheetId="9" r:id="rId4"/>
    <sheet name="Cost assumptions" sheetId="5" r:id="rId5"/>
    <sheet name="Other assumptions" sheetId="13" r:id="rId6"/>
    <sheet name="Network design" sheetId="11" r:id="rId7"/>
    <sheet name="Areas" sheetId="1" r:id="rId8"/>
    <sheet name="Subscriber Lines" sheetId="6" r:id="rId9"/>
    <sheet name="Buildings" sheetId="2" r:id="rId10"/>
    <sheet name="Fibre " sheetId="7" r:id="rId11"/>
    <sheet name="Loop lengths" sheetId="10" r:id="rId12"/>
    <sheet name="Copper network" sheetId="4" r:id="rId13"/>
    <sheet name="Fibre network" sheetId="3" r:id="rId14"/>
    <sheet name="Fibre costs" sheetId="8" r:id="rId15"/>
    <sheet name="Sheet1" sheetId="16" r:id="rId1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9" l="1"/>
  <c r="E40" i="9"/>
  <c r="C41" i="9"/>
  <c r="E41" i="9"/>
  <c r="C42" i="9"/>
  <c r="E42" i="9"/>
  <c r="C43" i="9"/>
  <c r="E43" i="9"/>
  <c r="C44" i="9"/>
  <c r="E44" i="9"/>
  <c r="C45" i="9"/>
  <c r="E45" i="9"/>
  <c r="C46" i="9"/>
  <c r="E46" i="9"/>
  <c r="C47" i="9"/>
  <c r="E47" i="9"/>
  <c r="C48" i="9"/>
  <c r="E48" i="9"/>
  <c r="C49" i="9"/>
  <c r="E49" i="9"/>
  <c r="C50" i="9"/>
  <c r="E50" i="9"/>
  <c r="C51" i="9"/>
  <c r="E51" i="9"/>
  <c r="C52" i="9"/>
  <c r="E52" i="9"/>
  <c r="C53" i="9"/>
  <c r="E53" i="9"/>
  <c r="C54" i="9"/>
  <c r="E54" i="9"/>
  <c r="C55" i="9"/>
  <c r="E55" i="9"/>
  <c r="C56" i="9"/>
  <c r="E56" i="9"/>
  <c r="C57" i="9"/>
  <c r="E57" i="9"/>
  <c r="C58" i="9"/>
  <c r="E58" i="9"/>
  <c r="E59" i="9"/>
  <c r="G27" i="9"/>
  <c r="G66" i="9"/>
  <c r="G67" i="9"/>
  <c r="G68" i="9"/>
  <c r="G69" i="9"/>
  <c r="G70" i="9"/>
  <c r="M70" i="9"/>
  <c r="I17" i="4"/>
  <c r="I39" i="4"/>
  <c r="I48" i="4"/>
  <c r="H10" i="3"/>
  <c r="B95" i="9"/>
  <c r="C95" i="9"/>
  <c r="G71" i="9"/>
  <c r="M71" i="9"/>
  <c r="I21" i="4"/>
  <c r="I22" i="4"/>
  <c r="H13" i="3"/>
  <c r="B96" i="9"/>
  <c r="C96" i="9"/>
  <c r="G72" i="9"/>
  <c r="M72" i="9"/>
  <c r="I11" i="4"/>
  <c r="I12" i="4"/>
  <c r="I36" i="4"/>
  <c r="H20" i="3"/>
  <c r="B97" i="9"/>
  <c r="C97" i="9"/>
  <c r="G73" i="9"/>
  <c r="M73" i="9"/>
  <c r="I41" i="4"/>
  <c r="I47" i="4"/>
  <c r="I52" i="4"/>
  <c r="H23" i="3"/>
  <c r="B98" i="9"/>
  <c r="C98" i="9"/>
  <c r="G74" i="9"/>
  <c r="M74" i="9"/>
  <c r="I32" i="4"/>
  <c r="I40" i="4"/>
  <c r="H22" i="3"/>
  <c r="B99" i="9"/>
  <c r="C99" i="9"/>
  <c r="G75" i="9"/>
  <c r="M75" i="9"/>
  <c r="I19" i="4"/>
  <c r="I37" i="4"/>
  <c r="I45" i="4"/>
  <c r="H11" i="3"/>
  <c r="B100" i="9"/>
  <c r="C100" i="9"/>
  <c r="M76" i="9"/>
  <c r="C101" i="9"/>
  <c r="G76" i="9"/>
  <c r="M77" i="9"/>
  <c r="C102" i="9"/>
  <c r="G77" i="9"/>
  <c r="M78" i="9"/>
  <c r="C103" i="9"/>
  <c r="G78" i="9"/>
  <c r="M79" i="9"/>
  <c r="C104" i="9"/>
  <c r="G79" i="9"/>
  <c r="M80" i="9"/>
  <c r="C105" i="9"/>
  <c r="G80" i="9"/>
  <c r="M81" i="9"/>
  <c r="C106" i="9"/>
  <c r="G81" i="9"/>
  <c r="M82" i="9"/>
  <c r="C107" i="9"/>
  <c r="G82" i="9"/>
  <c r="M83" i="9"/>
  <c r="C108" i="9"/>
  <c r="G83" i="9"/>
  <c r="M84" i="9"/>
  <c r="C109" i="9"/>
  <c r="M67" i="9"/>
  <c r="I24" i="4"/>
  <c r="I53" i="4"/>
  <c r="H15" i="3"/>
  <c r="B92" i="9"/>
  <c r="C92" i="9"/>
  <c r="M68" i="9"/>
  <c r="I27" i="4"/>
  <c r="I54" i="4"/>
  <c r="H17" i="3"/>
  <c r="B93" i="9"/>
  <c r="C93" i="9"/>
  <c r="M69" i="9"/>
  <c r="I8" i="4"/>
  <c r="I34" i="4"/>
  <c r="H8" i="3"/>
  <c r="B94" i="9"/>
  <c r="C94" i="9"/>
  <c r="M66" i="9"/>
  <c r="I46" i="4"/>
  <c r="I58" i="4"/>
  <c r="H25" i="3"/>
  <c r="B91" i="9"/>
  <c r="C91" i="9"/>
  <c r="C57" i="6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22" i="9"/>
  <c r="B101" i="9"/>
  <c r="B102" i="9"/>
  <c r="C110" i="9"/>
  <c r="G21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G12" i="9"/>
  <c r="D92" i="8"/>
  <c r="N92" i="8"/>
  <c r="G92" i="8"/>
  <c r="Q92" i="8"/>
  <c r="S92" i="8"/>
  <c r="U92" i="8"/>
  <c r="G148" i="8"/>
  <c r="G13" i="9"/>
  <c r="G8" i="8"/>
  <c r="H8" i="8"/>
  <c r="L8" i="8"/>
  <c r="N8" i="8"/>
  <c r="G36" i="8"/>
  <c r="H36" i="8"/>
  <c r="J36" i="8"/>
  <c r="L36" i="8"/>
  <c r="H148" i="8"/>
  <c r="G14" i="9"/>
  <c r="I64" i="8"/>
  <c r="K64" i="8"/>
  <c r="M64" i="8"/>
  <c r="O64" i="8"/>
  <c r="I148" i="8"/>
  <c r="J148" i="8"/>
  <c r="E177" i="8"/>
  <c r="F177" i="8"/>
  <c r="F264" i="8"/>
  <c r="G234" i="8"/>
  <c r="H234" i="8"/>
  <c r="I234" i="8"/>
  <c r="G264" i="8"/>
  <c r="H264" i="8"/>
  <c r="I40" i="9"/>
  <c r="I13" i="4"/>
  <c r="I55" i="4"/>
  <c r="H9" i="3"/>
  <c r="D93" i="8"/>
  <c r="N93" i="8"/>
  <c r="G93" i="8"/>
  <c r="Q93" i="8"/>
  <c r="S93" i="8"/>
  <c r="U93" i="8"/>
  <c r="G149" i="8"/>
  <c r="G9" i="8"/>
  <c r="H9" i="8"/>
  <c r="L9" i="8"/>
  <c r="N9" i="8"/>
  <c r="G37" i="8"/>
  <c r="H37" i="8"/>
  <c r="J37" i="8"/>
  <c r="L37" i="8"/>
  <c r="H149" i="8"/>
  <c r="I65" i="8"/>
  <c r="K65" i="8"/>
  <c r="M65" i="8"/>
  <c r="O65" i="8"/>
  <c r="I149" i="8"/>
  <c r="J149" i="8"/>
  <c r="E178" i="8"/>
  <c r="F178" i="8"/>
  <c r="F265" i="8"/>
  <c r="G235" i="8"/>
  <c r="H235" i="8"/>
  <c r="I235" i="8"/>
  <c r="G265" i="8"/>
  <c r="H265" i="8"/>
  <c r="I41" i="9"/>
  <c r="D94" i="8"/>
  <c r="N94" i="8"/>
  <c r="G94" i="8"/>
  <c r="Q94" i="8"/>
  <c r="S94" i="8"/>
  <c r="U94" i="8"/>
  <c r="G150" i="8"/>
  <c r="G10" i="8"/>
  <c r="H10" i="8"/>
  <c r="L10" i="8"/>
  <c r="N10" i="8"/>
  <c r="G38" i="8"/>
  <c r="H38" i="8"/>
  <c r="J38" i="8"/>
  <c r="L38" i="8"/>
  <c r="H150" i="8"/>
  <c r="I66" i="8"/>
  <c r="K66" i="8"/>
  <c r="M66" i="8"/>
  <c r="O66" i="8"/>
  <c r="I150" i="8"/>
  <c r="J150" i="8"/>
  <c r="E179" i="8"/>
  <c r="F179" i="8"/>
  <c r="F266" i="8"/>
  <c r="G236" i="8"/>
  <c r="H236" i="8"/>
  <c r="I236" i="8"/>
  <c r="G266" i="8"/>
  <c r="H266" i="8"/>
  <c r="I42" i="9"/>
  <c r="D95" i="8"/>
  <c r="N95" i="8"/>
  <c r="G95" i="8"/>
  <c r="Q95" i="8"/>
  <c r="S95" i="8"/>
  <c r="U95" i="8"/>
  <c r="G151" i="8"/>
  <c r="G11" i="8"/>
  <c r="H11" i="8"/>
  <c r="L11" i="8"/>
  <c r="N11" i="8"/>
  <c r="G39" i="8"/>
  <c r="H39" i="8"/>
  <c r="J39" i="8"/>
  <c r="L39" i="8"/>
  <c r="H151" i="8"/>
  <c r="I67" i="8"/>
  <c r="K67" i="8"/>
  <c r="M67" i="8"/>
  <c r="O67" i="8"/>
  <c r="I151" i="8"/>
  <c r="J151" i="8"/>
  <c r="E180" i="8"/>
  <c r="F180" i="8"/>
  <c r="F267" i="8"/>
  <c r="G237" i="8"/>
  <c r="H237" i="8"/>
  <c r="I237" i="8"/>
  <c r="G267" i="8"/>
  <c r="H267" i="8"/>
  <c r="I43" i="9"/>
  <c r="I14" i="4"/>
  <c r="I20" i="4"/>
  <c r="I35" i="4"/>
  <c r="I60" i="4"/>
  <c r="H12" i="3"/>
  <c r="D96" i="8"/>
  <c r="N96" i="8"/>
  <c r="G96" i="8"/>
  <c r="Q96" i="8"/>
  <c r="S96" i="8"/>
  <c r="U96" i="8"/>
  <c r="G152" i="8"/>
  <c r="G12" i="8"/>
  <c r="H12" i="8"/>
  <c r="L12" i="8"/>
  <c r="N12" i="8"/>
  <c r="G40" i="8"/>
  <c r="H40" i="8"/>
  <c r="J40" i="8"/>
  <c r="L40" i="8"/>
  <c r="H152" i="8"/>
  <c r="I68" i="8"/>
  <c r="K68" i="8"/>
  <c r="M68" i="8"/>
  <c r="O68" i="8"/>
  <c r="I152" i="8"/>
  <c r="J152" i="8"/>
  <c r="E181" i="8"/>
  <c r="F181" i="8"/>
  <c r="F268" i="8"/>
  <c r="G238" i="8"/>
  <c r="H238" i="8"/>
  <c r="I238" i="8"/>
  <c r="G268" i="8"/>
  <c r="H268" i="8"/>
  <c r="I44" i="9"/>
  <c r="D97" i="8"/>
  <c r="N97" i="8"/>
  <c r="G97" i="8"/>
  <c r="Q97" i="8"/>
  <c r="S97" i="8"/>
  <c r="U97" i="8"/>
  <c r="G153" i="8"/>
  <c r="G13" i="8"/>
  <c r="H13" i="8"/>
  <c r="L13" i="8"/>
  <c r="N13" i="8"/>
  <c r="G41" i="8"/>
  <c r="H41" i="8"/>
  <c r="J41" i="8"/>
  <c r="L41" i="8"/>
  <c r="H153" i="8"/>
  <c r="I69" i="8"/>
  <c r="K69" i="8"/>
  <c r="M69" i="8"/>
  <c r="O69" i="8"/>
  <c r="I153" i="8"/>
  <c r="J153" i="8"/>
  <c r="E182" i="8"/>
  <c r="F182" i="8"/>
  <c r="F269" i="8"/>
  <c r="G239" i="8"/>
  <c r="H239" i="8"/>
  <c r="I239" i="8"/>
  <c r="G269" i="8"/>
  <c r="H269" i="8"/>
  <c r="I45" i="9"/>
  <c r="I23" i="4"/>
  <c r="I33" i="4"/>
  <c r="H14" i="3"/>
  <c r="D98" i="8"/>
  <c r="N98" i="8"/>
  <c r="G98" i="8"/>
  <c r="Q98" i="8"/>
  <c r="S98" i="8"/>
  <c r="U98" i="8"/>
  <c r="G154" i="8"/>
  <c r="G14" i="8"/>
  <c r="H14" i="8"/>
  <c r="L14" i="8"/>
  <c r="N14" i="8"/>
  <c r="G42" i="8"/>
  <c r="H42" i="8"/>
  <c r="J42" i="8"/>
  <c r="L42" i="8"/>
  <c r="H154" i="8"/>
  <c r="I70" i="8"/>
  <c r="K70" i="8"/>
  <c r="M70" i="8"/>
  <c r="O70" i="8"/>
  <c r="I154" i="8"/>
  <c r="J154" i="8"/>
  <c r="E183" i="8"/>
  <c r="F183" i="8"/>
  <c r="F270" i="8"/>
  <c r="G240" i="8"/>
  <c r="H240" i="8"/>
  <c r="I240" i="8"/>
  <c r="G270" i="8"/>
  <c r="H270" i="8"/>
  <c r="I46" i="9"/>
  <c r="D99" i="8"/>
  <c r="N99" i="8"/>
  <c r="G99" i="8"/>
  <c r="Q99" i="8"/>
  <c r="S99" i="8"/>
  <c r="U99" i="8"/>
  <c r="G155" i="8"/>
  <c r="G15" i="8"/>
  <c r="H15" i="8"/>
  <c r="L15" i="8"/>
  <c r="N15" i="8"/>
  <c r="G43" i="8"/>
  <c r="H43" i="8"/>
  <c r="J43" i="8"/>
  <c r="L43" i="8"/>
  <c r="H155" i="8"/>
  <c r="I71" i="8"/>
  <c r="K71" i="8"/>
  <c r="M71" i="8"/>
  <c r="O71" i="8"/>
  <c r="I155" i="8"/>
  <c r="J155" i="8"/>
  <c r="E184" i="8"/>
  <c r="F184" i="8"/>
  <c r="F271" i="8"/>
  <c r="G241" i="8"/>
  <c r="H241" i="8"/>
  <c r="I241" i="8"/>
  <c r="G271" i="8"/>
  <c r="H271" i="8"/>
  <c r="I47" i="9"/>
  <c r="I25" i="4"/>
  <c r="I30" i="4"/>
  <c r="I42" i="4"/>
  <c r="I57" i="4"/>
  <c r="H16" i="3"/>
  <c r="D100" i="8"/>
  <c r="N100" i="8"/>
  <c r="G100" i="8"/>
  <c r="Q100" i="8"/>
  <c r="S100" i="8"/>
  <c r="U100" i="8"/>
  <c r="G156" i="8"/>
  <c r="G16" i="8"/>
  <c r="H16" i="8"/>
  <c r="L16" i="8"/>
  <c r="N16" i="8"/>
  <c r="G44" i="8"/>
  <c r="H44" i="8"/>
  <c r="J44" i="8"/>
  <c r="L44" i="8"/>
  <c r="H156" i="8"/>
  <c r="I72" i="8"/>
  <c r="K72" i="8"/>
  <c r="M72" i="8"/>
  <c r="O72" i="8"/>
  <c r="I156" i="8"/>
  <c r="J156" i="8"/>
  <c r="E185" i="8"/>
  <c r="F185" i="8"/>
  <c r="F272" i="8"/>
  <c r="G242" i="8"/>
  <c r="H242" i="8"/>
  <c r="I242" i="8"/>
  <c r="G272" i="8"/>
  <c r="H272" i="8"/>
  <c r="I48" i="9"/>
  <c r="D101" i="8"/>
  <c r="N101" i="8"/>
  <c r="G101" i="8"/>
  <c r="Q101" i="8"/>
  <c r="S101" i="8"/>
  <c r="U101" i="8"/>
  <c r="G157" i="8"/>
  <c r="G17" i="8"/>
  <c r="H17" i="8"/>
  <c r="L17" i="8"/>
  <c r="N17" i="8"/>
  <c r="G45" i="8"/>
  <c r="H45" i="8"/>
  <c r="J45" i="8"/>
  <c r="L45" i="8"/>
  <c r="H157" i="8"/>
  <c r="I73" i="8"/>
  <c r="K73" i="8"/>
  <c r="M73" i="8"/>
  <c r="O73" i="8"/>
  <c r="I157" i="8"/>
  <c r="J157" i="8"/>
  <c r="E186" i="8"/>
  <c r="F186" i="8"/>
  <c r="F273" i="8"/>
  <c r="G243" i="8"/>
  <c r="H243" i="8"/>
  <c r="I243" i="8"/>
  <c r="G273" i="8"/>
  <c r="H273" i="8"/>
  <c r="I49" i="9"/>
  <c r="I28" i="4"/>
  <c r="I44" i="4"/>
  <c r="H18" i="3"/>
  <c r="D102" i="8"/>
  <c r="N102" i="8"/>
  <c r="G102" i="8"/>
  <c r="Q102" i="8"/>
  <c r="S102" i="8"/>
  <c r="U102" i="8"/>
  <c r="G158" i="8"/>
  <c r="G18" i="8"/>
  <c r="H18" i="8"/>
  <c r="L18" i="8"/>
  <c r="N18" i="8"/>
  <c r="G46" i="8"/>
  <c r="H46" i="8"/>
  <c r="J46" i="8"/>
  <c r="L46" i="8"/>
  <c r="H158" i="8"/>
  <c r="I74" i="8"/>
  <c r="K74" i="8"/>
  <c r="M74" i="8"/>
  <c r="O74" i="8"/>
  <c r="I158" i="8"/>
  <c r="J158" i="8"/>
  <c r="E187" i="8"/>
  <c r="F187" i="8"/>
  <c r="F274" i="8"/>
  <c r="G244" i="8"/>
  <c r="H244" i="8"/>
  <c r="I244" i="8"/>
  <c r="G274" i="8"/>
  <c r="H274" i="8"/>
  <c r="I50" i="9"/>
  <c r="I15" i="4"/>
  <c r="I31" i="4"/>
  <c r="H19" i="3"/>
  <c r="D103" i="8"/>
  <c r="N103" i="8"/>
  <c r="G103" i="8"/>
  <c r="Q103" i="8"/>
  <c r="S103" i="8"/>
  <c r="U103" i="8"/>
  <c r="G159" i="8"/>
  <c r="G19" i="8"/>
  <c r="H19" i="8"/>
  <c r="L19" i="8"/>
  <c r="N19" i="8"/>
  <c r="G47" i="8"/>
  <c r="H47" i="8"/>
  <c r="J47" i="8"/>
  <c r="L47" i="8"/>
  <c r="H159" i="8"/>
  <c r="I75" i="8"/>
  <c r="K75" i="8"/>
  <c r="M75" i="8"/>
  <c r="O75" i="8"/>
  <c r="I159" i="8"/>
  <c r="J159" i="8"/>
  <c r="E188" i="8"/>
  <c r="F188" i="8"/>
  <c r="F275" i="8"/>
  <c r="G245" i="8"/>
  <c r="H245" i="8"/>
  <c r="I245" i="8"/>
  <c r="G275" i="8"/>
  <c r="H275" i="8"/>
  <c r="I51" i="9"/>
  <c r="D104" i="8"/>
  <c r="N104" i="8"/>
  <c r="G104" i="8"/>
  <c r="Q104" i="8"/>
  <c r="S104" i="8"/>
  <c r="U104" i="8"/>
  <c r="G160" i="8"/>
  <c r="G20" i="8"/>
  <c r="H20" i="8"/>
  <c r="L20" i="8"/>
  <c r="N20" i="8"/>
  <c r="G48" i="8"/>
  <c r="H48" i="8"/>
  <c r="J48" i="8"/>
  <c r="L48" i="8"/>
  <c r="H160" i="8"/>
  <c r="I76" i="8"/>
  <c r="K76" i="8"/>
  <c r="M76" i="8"/>
  <c r="O76" i="8"/>
  <c r="I160" i="8"/>
  <c r="J160" i="8"/>
  <c r="E189" i="8"/>
  <c r="F189" i="8"/>
  <c r="F276" i="8"/>
  <c r="G246" i="8"/>
  <c r="H246" i="8"/>
  <c r="I246" i="8"/>
  <c r="G276" i="8"/>
  <c r="H276" i="8"/>
  <c r="I52" i="9"/>
  <c r="I38" i="4"/>
  <c r="I51" i="4"/>
  <c r="H21" i="3"/>
  <c r="D105" i="8"/>
  <c r="N105" i="8"/>
  <c r="G105" i="8"/>
  <c r="Q105" i="8"/>
  <c r="S105" i="8"/>
  <c r="U105" i="8"/>
  <c r="G161" i="8"/>
  <c r="G21" i="8"/>
  <c r="H21" i="8"/>
  <c r="L21" i="8"/>
  <c r="N21" i="8"/>
  <c r="G49" i="8"/>
  <c r="H49" i="8"/>
  <c r="J49" i="8"/>
  <c r="L49" i="8"/>
  <c r="H161" i="8"/>
  <c r="I77" i="8"/>
  <c r="K77" i="8"/>
  <c r="M77" i="8"/>
  <c r="O77" i="8"/>
  <c r="I161" i="8"/>
  <c r="J161" i="8"/>
  <c r="E190" i="8"/>
  <c r="F190" i="8"/>
  <c r="F277" i="8"/>
  <c r="G247" i="8"/>
  <c r="H247" i="8"/>
  <c r="I247" i="8"/>
  <c r="G277" i="8"/>
  <c r="H277" i="8"/>
  <c r="I53" i="9"/>
  <c r="D106" i="8"/>
  <c r="N106" i="8"/>
  <c r="G106" i="8"/>
  <c r="Q106" i="8"/>
  <c r="S106" i="8"/>
  <c r="U106" i="8"/>
  <c r="G162" i="8"/>
  <c r="G22" i="8"/>
  <c r="H22" i="8"/>
  <c r="L22" i="8"/>
  <c r="N22" i="8"/>
  <c r="G50" i="8"/>
  <c r="H50" i="8"/>
  <c r="J50" i="8"/>
  <c r="L50" i="8"/>
  <c r="H162" i="8"/>
  <c r="I78" i="8"/>
  <c r="K78" i="8"/>
  <c r="M78" i="8"/>
  <c r="O78" i="8"/>
  <c r="I162" i="8"/>
  <c r="J162" i="8"/>
  <c r="E191" i="8"/>
  <c r="F191" i="8"/>
  <c r="F278" i="8"/>
  <c r="G248" i="8"/>
  <c r="H248" i="8"/>
  <c r="I248" i="8"/>
  <c r="G278" i="8"/>
  <c r="H278" i="8"/>
  <c r="I54" i="9"/>
  <c r="D107" i="8"/>
  <c r="N107" i="8"/>
  <c r="G107" i="8"/>
  <c r="Q107" i="8"/>
  <c r="S107" i="8"/>
  <c r="U107" i="8"/>
  <c r="G163" i="8"/>
  <c r="G23" i="8"/>
  <c r="H23" i="8"/>
  <c r="L23" i="8"/>
  <c r="N23" i="8"/>
  <c r="G51" i="8"/>
  <c r="H51" i="8"/>
  <c r="J51" i="8"/>
  <c r="L51" i="8"/>
  <c r="H163" i="8"/>
  <c r="I79" i="8"/>
  <c r="K79" i="8"/>
  <c r="M79" i="8"/>
  <c r="O79" i="8"/>
  <c r="I163" i="8"/>
  <c r="J163" i="8"/>
  <c r="E192" i="8"/>
  <c r="F192" i="8"/>
  <c r="F279" i="8"/>
  <c r="G249" i="8"/>
  <c r="H249" i="8"/>
  <c r="I249" i="8"/>
  <c r="G279" i="8"/>
  <c r="H279" i="8"/>
  <c r="I55" i="9"/>
  <c r="I43" i="4"/>
  <c r="I59" i="4"/>
  <c r="H24" i="3"/>
  <c r="D108" i="8"/>
  <c r="N108" i="8"/>
  <c r="G108" i="8"/>
  <c r="Q108" i="8"/>
  <c r="S108" i="8"/>
  <c r="U108" i="8"/>
  <c r="G164" i="8"/>
  <c r="G24" i="8"/>
  <c r="H24" i="8"/>
  <c r="L24" i="8"/>
  <c r="N24" i="8"/>
  <c r="G52" i="8"/>
  <c r="H52" i="8"/>
  <c r="J52" i="8"/>
  <c r="L52" i="8"/>
  <c r="H164" i="8"/>
  <c r="I80" i="8"/>
  <c r="K80" i="8"/>
  <c r="M80" i="8"/>
  <c r="O80" i="8"/>
  <c r="I164" i="8"/>
  <c r="J164" i="8"/>
  <c r="E193" i="8"/>
  <c r="F193" i="8"/>
  <c r="F280" i="8"/>
  <c r="G250" i="8"/>
  <c r="H250" i="8"/>
  <c r="I250" i="8"/>
  <c r="G280" i="8"/>
  <c r="H280" i="8"/>
  <c r="I56" i="9"/>
  <c r="D109" i="8"/>
  <c r="N109" i="8"/>
  <c r="G109" i="8"/>
  <c r="Q109" i="8"/>
  <c r="S109" i="8"/>
  <c r="U109" i="8"/>
  <c r="G165" i="8"/>
  <c r="G25" i="8"/>
  <c r="H25" i="8"/>
  <c r="L25" i="8"/>
  <c r="N25" i="8"/>
  <c r="G53" i="8"/>
  <c r="H53" i="8"/>
  <c r="J53" i="8"/>
  <c r="L53" i="8"/>
  <c r="H165" i="8"/>
  <c r="I81" i="8"/>
  <c r="K81" i="8"/>
  <c r="M81" i="8"/>
  <c r="O81" i="8"/>
  <c r="I165" i="8"/>
  <c r="J165" i="8"/>
  <c r="E194" i="8"/>
  <c r="F194" i="8"/>
  <c r="F281" i="8"/>
  <c r="G251" i="8"/>
  <c r="H251" i="8"/>
  <c r="I251" i="8"/>
  <c r="G281" i="8"/>
  <c r="H281" i="8"/>
  <c r="I57" i="9"/>
  <c r="I18" i="4"/>
  <c r="I49" i="4"/>
  <c r="I50" i="4"/>
  <c r="H26" i="3"/>
  <c r="D110" i="8"/>
  <c r="N110" i="8"/>
  <c r="G110" i="8"/>
  <c r="Q110" i="8"/>
  <c r="S110" i="8"/>
  <c r="U110" i="8"/>
  <c r="G166" i="8"/>
  <c r="G26" i="8"/>
  <c r="H26" i="8"/>
  <c r="L26" i="8"/>
  <c r="N26" i="8"/>
  <c r="G54" i="8"/>
  <c r="H54" i="8"/>
  <c r="J54" i="8"/>
  <c r="L54" i="8"/>
  <c r="H166" i="8"/>
  <c r="I82" i="8"/>
  <c r="K82" i="8"/>
  <c r="M82" i="8"/>
  <c r="O82" i="8"/>
  <c r="I166" i="8"/>
  <c r="J166" i="8"/>
  <c r="E195" i="8"/>
  <c r="F195" i="8"/>
  <c r="F282" i="8"/>
  <c r="G252" i="8"/>
  <c r="H252" i="8"/>
  <c r="I252" i="8"/>
  <c r="G282" i="8"/>
  <c r="H282" i="8"/>
  <c r="I58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91" i="9"/>
  <c r="C104" i="8"/>
  <c r="M104" i="8"/>
  <c r="E104" i="8"/>
  <c r="O104" i="8"/>
  <c r="F104" i="8"/>
  <c r="P104" i="8"/>
  <c r="R104" i="8"/>
  <c r="T104" i="8"/>
  <c r="C160" i="8"/>
  <c r="K20" i="8"/>
  <c r="M20" i="8"/>
  <c r="I48" i="8"/>
  <c r="K48" i="8"/>
  <c r="D160" i="8"/>
  <c r="L76" i="8"/>
  <c r="N76" i="8"/>
  <c r="E160" i="8"/>
  <c r="F160" i="8"/>
  <c r="C189" i="8"/>
  <c r="D189" i="8"/>
  <c r="C276" i="8"/>
  <c r="G217" i="8"/>
  <c r="D276" i="8"/>
  <c r="E276" i="8"/>
  <c r="G52" i="9"/>
  <c r="E97" i="9"/>
  <c r="C107" i="8"/>
  <c r="M107" i="8"/>
  <c r="E107" i="8"/>
  <c r="O107" i="8"/>
  <c r="F107" i="8"/>
  <c r="P107" i="8"/>
  <c r="R107" i="8"/>
  <c r="T107" i="8"/>
  <c r="C163" i="8"/>
  <c r="K23" i="8"/>
  <c r="M23" i="8"/>
  <c r="I51" i="8"/>
  <c r="K51" i="8"/>
  <c r="D163" i="8"/>
  <c r="L79" i="8"/>
  <c r="N79" i="8"/>
  <c r="E163" i="8"/>
  <c r="F163" i="8"/>
  <c r="C192" i="8"/>
  <c r="D192" i="8"/>
  <c r="C279" i="8"/>
  <c r="G220" i="8"/>
  <c r="D279" i="8"/>
  <c r="E279" i="8"/>
  <c r="G55" i="9"/>
  <c r="E98" i="9"/>
  <c r="C106" i="8"/>
  <c r="M106" i="8"/>
  <c r="E106" i="8"/>
  <c r="O106" i="8"/>
  <c r="F106" i="8"/>
  <c r="P106" i="8"/>
  <c r="R106" i="8"/>
  <c r="T106" i="8"/>
  <c r="C162" i="8"/>
  <c r="K22" i="8"/>
  <c r="M22" i="8"/>
  <c r="I50" i="8"/>
  <c r="K50" i="8"/>
  <c r="D162" i="8"/>
  <c r="L78" i="8"/>
  <c r="N78" i="8"/>
  <c r="E162" i="8"/>
  <c r="F162" i="8"/>
  <c r="C191" i="8"/>
  <c r="D191" i="8"/>
  <c r="C278" i="8"/>
  <c r="G219" i="8"/>
  <c r="D278" i="8"/>
  <c r="E278" i="8"/>
  <c r="G54" i="9"/>
  <c r="E99" i="9"/>
  <c r="C95" i="8"/>
  <c r="M95" i="8"/>
  <c r="E95" i="8"/>
  <c r="O95" i="8"/>
  <c r="F95" i="8"/>
  <c r="P95" i="8"/>
  <c r="R95" i="8"/>
  <c r="T95" i="8"/>
  <c r="C151" i="8"/>
  <c r="K11" i="8"/>
  <c r="M11" i="8"/>
  <c r="I39" i="8"/>
  <c r="K39" i="8"/>
  <c r="D151" i="8"/>
  <c r="L67" i="8"/>
  <c r="N67" i="8"/>
  <c r="E151" i="8"/>
  <c r="F151" i="8"/>
  <c r="C180" i="8"/>
  <c r="D180" i="8"/>
  <c r="C267" i="8"/>
  <c r="G208" i="8"/>
  <c r="D267" i="8"/>
  <c r="E267" i="8"/>
  <c r="G43" i="9"/>
  <c r="E100" i="9"/>
  <c r="C93" i="8"/>
  <c r="M93" i="8"/>
  <c r="E93" i="8"/>
  <c r="O93" i="8"/>
  <c r="F93" i="8"/>
  <c r="P93" i="8"/>
  <c r="R93" i="8"/>
  <c r="T93" i="8"/>
  <c r="C149" i="8"/>
  <c r="K9" i="8"/>
  <c r="M9" i="8"/>
  <c r="I37" i="8"/>
  <c r="K37" i="8"/>
  <c r="D149" i="8"/>
  <c r="L65" i="8"/>
  <c r="N65" i="8"/>
  <c r="E149" i="8"/>
  <c r="F149" i="8"/>
  <c r="C178" i="8"/>
  <c r="D178" i="8"/>
  <c r="C265" i="8"/>
  <c r="G206" i="8"/>
  <c r="D265" i="8"/>
  <c r="E265" i="8"/>
  <c r="G41" i="9"/>
  <c r="E101" i="9"/>
  <c r="C100" i="8"/>
  <c r="M100" i="8"/>
  <c r="E100" i="8"/>
  <c r="O100" i="8"/>
  <c r="F100" i="8"/>
  <c r="P100" i="8"/>
  <c r="R100" i="8"/>
  <c r="T100" i="8"/>
  <c r="C156" i="8"/>
  <c r="K16" i="8"/>
  <c r="M16" i="8"/>
  <c r="I44" i="8"/>
  <c r="K44" i="8"/>
  <c r="D156" i="8"/>
  <c r="L72" i="8"/>
  <c r="N72" i="8"/>
  <c r="E156" i="8"/>
  <c r="F156" i="8"/>
  <c r="C185" i="8"/>
  <c r="D185" i="8"/>
  <c r="C272" i="8"/>
  <c r="G213" i="8"/>
  <c r="D272" i="8"/>
  <c r="E272" i="8"/>
  <c r="G48" i="9"/>
  <c r="E102" i="9"/>
  <c r="E103" i="9"/>
  <c r="E104" i="9"/>
  <c r="E105" i="9"/>
  <c r="E106" i="9"/>
  <c r="E107" i="9"/>
  <c r="E108" i="9"/>
  <c r="E109" i="9"/>
  <c r="C99" i="8"/>
  <c r="M99" i="8"/>
  <c r="E99" i="8"/>
  <c r="O99" i="8"/>
  <c r="F99" i="8"/>
  <c r="P99" i="8"/>
  <c r="R99" i="8"/>
  <c r="T99" i="8"/>
  <c r="C155" i="8"/>
  <c r="K15" i="8"/>
  <c r="M15" i="8"/>
  <c r="I43" i="8"/>
  <c r="K43" i="8"/>
  <c r="D155" i="8"/>
  <c r="L71" i="8"/>
  <c r="N71" i="8"/>
  <c r="E155" i="8"/>
  <c r="F155" i="8"/>
  <c r="C184" i="8"/>
  <c r="D184" i="8"/>
  <c r="C271" i="8"/>
  <c r="G212" i="8"/>
  <c r="D271" i="8"/>
  <c r="E271" i="8"/>
  <c r="G47" i="9"/>
  <c r="E92" i="9"/>
  <c r="C101" i="8"/>
  <c r="M101" i="8"/>
  <c r="E101" i="8"/>
  <c r="O101" i="8"/>
  <c r="F101" i="8"/>
  <c r="P101" i="8"/>
  <c r="R101" i="8"/>
  <c r="T101" i="8"/>
  <c r="C157" i="8"/>
  <c r="K17" i="8"/>
  <c r="M17" i="8"/>
  <c r="I45" i="8"/>
  <c r="K45" i="8"/>
  <c r="D157" i="8"/>
  <c r="L73" i="8"/>
  <c r="N73" i="8"/>
  <c r="E157" i="8"/>
  <c r="F157" i="8"/>
  <c r="C186" i="8"/>
  <c r="D186" i="8"/>
  <c r="C273" i="8"/>
  <c r="G214" i="8"/>
  <c r="D273" i="8"/>
  <c r="E273" i="8"/>
  <c r="G49" i="9"/>
  <c r="E93" i="9"/>
  <c r="C92" i="8"/>
  <c r="M92" i="8"/>
  <c r="E92" i="8"/>
  <c r="O92" i="8"/>
  <c r="F92" i="8"/>
  <c r="P92" i="8"/>
  <c r="R92" i="8"/>
  <c r="T92" i="8"/>
  <c r="C148" i="8"/>
  <c r="K8" i="8"/>
  <c r="M8" i="8"/>
  <c r="I36" i="8"/>
  <c r="K36" i="8"/>
  <c r="D148" i="8"/>
  <c r="L64" i="8"/>
  <c r="N64" i="8"/>
  <c r="E148" i="8"/>
  <c r="F148" i="8"/>
  <c r="C177" i="8"/>
  <c r="D177" i="8"/>
  <c r="C264" i="8"/>
  <c r="G205" i="8"/>
  <c r="D264" i="8"/>
  <c r="E264" i="8"/>
  <c r="G40" i="9"/>
  <c r="E94" i="9"/>
  <c r="C94" i="8"/>
  <c r="M94" i="8"/>
  <c r="E94" i="8"/>
  <c r="O94" i="8"/>
  <c r="F94" i="8"/>
  <c r="P94" i="8"/>
  <c r="R94" i="8"/>
  <c r="T94" i="8"/>
  <c r="C150" i="8"/>
  <c r="K10" i="8"/>
  <c r="M10" i="8"/>
  <c r="I38" i="8"/>
  <c r="K38" i="8"/>
  <c r="D150" i="8"/>
  <c r="L66" i="8"/>
  <c r="N66" i="8"/>
  <c r="E150" i="8"/>
  <c r="F150" i="8"/>
  <c r="C179" i="8"/>
  <c r="D179" i="8"/>
  <c r="C266" i="8"/>
  <c r="G207" i="8"/>
  <c r="D266" i="8"/>
  <c r="E266" i="8"/>
  <c r="G42" i="9"/>
  <c r="E95" i="9"/>
  <c r="C97" i="8"/>
  <c r="M97" i="8"/>
  <c r="E97" i="8"/>
  <c r="O97" i="8"/>
  <c r="F97" i="8"/>
  <c r="P97" i="8"/>
  <c r="R97" i="8"/>
  <c r="T97" i="8"/>
  <c r="C153" i="8"/>
  <c r="K13" i="8"/>
  <c r="M13" i="8"/>
  <c r="I41" i="8"/>
  <c r="K41" i="8"/>
  <c r="D153" i="8"/>
  <c r="L69" i="8"/>
  <c r="N69" i="8"/>
  <c r="E153" i="8"/>
  <c r="F153" i="8"/>
  <c r="C182" i="8"/>
  <c r="D182" i="8"/>
  <c r="C269" i="8"/>
  <c r="G210" i="8"/>
  <c r="D269" i="8"/>
  <c r="E269" i="8"/>
  <c r="G45" i="9"/>
  <c r="E96" i="9"/>
  <c r="C109" i="8"/>
  <c r="M109" i="8"/>
  <c r="E109" i="8"/>
  <c r="O109" i="8"/>
  <c r="F109" i="8"/>
  <c r="P109" i="8"/>
  <c r="R109" i="8"/>
  <c r="T109" i="8"/>
  <c r="C165" i="8"/>
  <c r="K25" i="8"/>
  <c r="M25" i="8"/>
  <c r="I53" i="8"/>
  <c r="K53" i="8"/>
  <c r="D165" i="8"/>
  <c r="L81" i="8"/>
  <c r="N81" i="8"/>
  <c r="E165" i="8"/>
  <c r="F165" i="8"/>
  <c r="C194" i="8"/>
  <c r="D194" i="8"/>
  <c r="C281" i="8"/>
  <c r="G222" i="8"/>
  <c r="D281" i="8"/>
  <c r="E281" i="8"/>
  <c r="G57" i="9"/>
  <c r="E91" i="9"/>
  <c r="B103" i="9"/>
  <c r="B104" i="9"/>
  <c r="B105" i="9"/>
  <c r="B106" i="9"/>
  <c r="B107" i="9"/>
  <c r="B108" i="9"/>
  <c r="B109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77" i="8"/>
  <c r="H27" i="3"/>
  <c r="I66" i="9"/>
  <c r="K66" i="9"/>
  <c r="I67" i="9"/>
  <c r="K67" i="9"/>
  <c r="I68" i="9"/>
  <c r="K68" i="9"/>
  <c r="I69" i="9"/>
  <c r="K69" i="9"/>
  <c r="I70" i="9"/>
  <c r="K70" i="9"/>
  <c r="I71" i="9"/>
  <c r="K71" i="9"/>
  <c r="I72" i="9"/>
  <c r="K72" i="9"/>
  <c r="I73" i="9"/>
  <c r="K73" i="9"/>
  <c r="I74" i="9"/>
  <c r="K74" i="9"/>
  <c r="I75" i="9"/>
  <c r="K75" i="9"/>
  <c r="I76" i="9"/>
  <c r="K76" i="9"/>
  <c r="I77" i="9"/>
  <c r="K77" i="9"/>
  <c r="I78" i="9"/>
  <c r="K78" i="9"/>
  <c r="I79" i="9"/>
  <c r="K79" i="9"/>
  <c r="I80" i="9"/>
  <c r="K80" i="9"/>
  <c r="I81" i="9"/>
  <c r="K81" i="9"/>
  <c r="I82" i="9"/>
  <c r="K82" i="9"/>
  <c r="I83" i="9"/>
  <c r="K83" i="9"/>
  <c r="I84" i="9"/>
  <c r="K84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G84" i="9"/>
  <c r="C121" i="8"/>
  <c r="D121" i="8"/>
  <c r="E121" i="8"/>
  <c r="F121" i="8"/>
  <c r="C120" i="8"/>
  <c r="D120" i="8"/>
  <c r="E120" i="8"/>
  <c r="F120" i="8"/>
  <c r="C122" i="8"/>
  <c r="D122" i="8"/>
  <c r="E122" i="8"/>
  <c r="F122" i="8"/>
  <c r="C123" i="8"/>
  <c r="D123" i="8"/>
  <c r="E123" i="8"/>
  <c r="F123" i="8"/>
  <c r="C96" i="8"/>
  <c r="M96" i="8"/>
  <c r="E96" i="8"/>
  <c r="O96" i="8"/>
  <c r="F96" i="8"/>
  <c r="P96" i="8"/>
  <c r="R96" i="8"/>
  <c r="C124" i="8"/>
  <c r="K12" i="8"/>
  <c r="I40" i="8"/>
  <c r="D124" i="8"/>
  <c r="L68" i="8"/>
  <c r="E124" i="8"/>
  <c r="F124" i="8"/>
  <c r="C125" i="8"/>
  <c r="D125" i="8"/>
  <c r="E125" i="8"/>
  <c r="F125" i="8"/>
  <c r="C98" i="8"/>
  <c r="M98" i="8"/>
  <c r="E98" i="8"/>
  <c r="O98" i="8"/>
  <c r="F98" i="8"/>
  <c r="P98" i="8"/>
  <c r="R98" i="8"/>
  <c r="C126" i="8"/>
  <c r="K14" i="8"/>
  <c r="I42" i="8"/>
  <c r="D126" i="8"/>
  <c r="L70" i="8"/>
  <c r="E126" i="8"/>
  <c r="F126" i="8"/>
  <c r="C127" i="8"/>
  <c r="D127" i="8"/>
  <c r="E127" i="8"/>
  <c r="F127" i="8"/>
  <c r="C128" i="8"/>
  <c r="D128" i="8"/>
  <c r="E128" i="8"/>
  <c r="F128" i="8"/>
  <c r="C129" i="8"/>
  <c r="D129" i="8"/>
  <c r="E129" i="8"/>
  <c r="F129" i="8"/>
  <c r="C102" i="8"/>
  <c r="M102" i="8"/>
  <c r="E102" i="8"/>
  <c r="O102" i="8"/>
  <c r="F102" i="8"/>
  <c r="P102" i="8"/>
  <c r="R102" i="8"/>
  <c r="C130" i="8"/>
  <c r="K18" i="8"/>
  <c r="I46" i="8"/>
  <c r="D130" i="8"/>
  <c r="L74" i="8"/>
  <c r="E130" i="8"/>
  <c r="F130" i="8"/>
  <c r="C103" i="8"/>
  <c r="M103" i="8"/>
  <c r="E103" i="8"/>
  <c r="O103" i="8"/>
  <c r="F103" i="8"/>
  <c r="P103" i="8"/>
  <c r="R103" i="8"/>
  <c r="C131" i="8"/>
  <c r="K19" i="8"/>
  <c r="I47" i="8"/>
  <c r="D131" i="8"/>
  <c r="L75" i="8"/>
  <c r="E131" i="8"/>
  <c r="F131" i="8"/>
  <c r="C132" i="8"/>
  <c r="D132" i="8"/>
  <c r="E132" i="8"/>
  <c r="F132" i="8"/>
  <c r="C105" i="8"/>
  <c r="M105" i="8"/>
  <c r="E105" i="8"/>
  <c r="O105" i="8"/>
  <c r="F105" i="8"/>
  <c r="P105" i="8"/>
  <c r="R105" i="8"/>
  <c r="C133" i="8"/>
  <c r="K21" i="8"/>
  <c r="I49" i="8"/>
  <c r="D133" i="8"/>
  <c r="L77" i="8"/>
  <c r="E133" i="8"/>
  <c r="F133" i="8"/>
  <c r="C134" i="8"/>
  <c r="D134" i="8"/>
  <c r="E134" i="8"/>
  <c r="F134" i="8"/>
  <c r="C135" i="8"/>
  <c r="D135" i="8"/>
  <c r="E135" i="8"/>
  <c r="F135" i="8"/>
  <c r="C108" i="8"/>
  <c r="M108" i="8"/>
  <c r="E108" i="8"/>
  <c r="O108" i="8"/>
  <c r="F108" i="8"/>
  <c r="P108" i="8"/>
  <c r="R108" i="8"/>
  <c r="C136" i="8"/>
  <c r="K24" i="8"/>
  <c r="I52" i="8"/>
  <c r="D136" i="8"/>
  <c r="L80" i="8"/>
  <c r="E136" i="8"/>
  <c r="F136" i="8"/>
  <c r="C137" i="8"/>
  <c r="D137" i="8"/>
  <c r="E137" i="8"/>
  <c r="F137" i="8"/>
  <c r="C110" i="8"/>
  <c r="M110" i="8"/>
  <c r="E110" i="8"/>
  <c r="O110" i="8"/>
  <c r="F110" i="8"/>
  <c r="P110" i="8"/>
  <c r="R110" i="8"/>
  <c r="C138" i="8"/>
  <c r="K26" i="8"/>
  <c r="I54" i="8"/>
  <c r="D138" i="8"/>
  <c r="L82" i="8"/>
  <c r="E138" i="8"/>
  <c r="F138" i="8"/>
  <c r="I93" i="8"/>
  <c r="L93" i="8"/>
  <c r="J65" i="8"/>
  <c r="I94" i="8"/>
  <c r="L94" i="8"/>
  <c r="J66" i="8"/>
  <c r="I95" i="8"/>
  <c r="L95" i="8"/>
  <c r="J67" i="8"/>
  <c r="I96" i="8"/>
  <c r="L96" i="8"/>
  <c r="J68" i="8"/>
  <c r="I97" i="8"/>
  <c r="L97" i="8"/>
  <c r="J69" i="8"/>
  <c r="I98" i="8"/>
  <c r="L98" i="8"/>
  <c r="J70" i="8"/>
  <c r="I99" i="8"/>
  <c r="L99" i="8"/>
  <c r="J71" i="8"/>
  <c r="I100" i="8"/>
  <c r="L100" i="8"/>
  <c r="J72" i="8"/>
  <c r="I101" i="8"/>
  <c r="L101" i="8"/>
  <c r="J73" i="8"/>
  <c r="I102" i="8"/>
  <c r="L102" i="8"/>
  <c r="J74" i="8"/>
  <c r="I103" i="8"/>
  <c r="L103" i="8"/>
  <c r="J75" i="8"/>
  <c r="I104" i="8"/>
  <c r="L104" i="8"/>
  <c r="J76" i="8"/>
  <c r="I105" i="8"/>
  <c r="L105" i="8"/>
  <c r="J77" i="8"/>
  <c r="I106" i="8"/>
  <c r="L106" i="8"/>
  <c r="J78" i="8"/>
  <c r="I107" i="8"/>
  <c r="L107" i="8"/>
  <c r="J79" i="8"/>
  <c r="I108" i="8"/>
  <c r="L108" i="8"/>
  <c r="J80" i="8"/>
  <c r="I109" i="8"/>
  <c r="L109" i="8"/>
  <c r="J81" i="8"/>
  <c r="I110" i="8"/>
  <c r="L110" i="8"/>
  <c r="J82" i="8"/>
  <c r="I92" i="8"/>
  <c r="L92" i="8"/>
  <c r="J64" i="8"/>
  <c r="C206" i="8"/>
  <c r="D206" i="8"/>
  <c r="E206" i="8"/>
  <c r="F206" i="8"/>
  <c r="H93" i="8"/>
  <c r="J93" i="8"/>
  <c r="K93" i="8"/>
  <c r="D9" i="8"/>
  <c r="C9" i="8"/>
  <c r="E9" i="8"/>
  <c r="F9" i="8"/>
  <c r="C37" i="8"/>
  <c r="D37" i="8"/>
  <c r="E37" i="8"/>
  <c r="F37" i="8"/>
  <c r="D65" i="8"/>
  <c r="C65" i="8"/>
  <c r="E65" i="8"/>
  <c r="G65" i="8"/>
  <c r="F65" i="8"/>
  <c r="H65" i="8"/>
  <c r="C207" i="8"/>
  <c r="D207" i="8"/>
  <c r="E207" i="8"/>
  <c r="F207" i="8"/>
  <c r="H94" i="8"/>
  <c r="J94" i="8"/>
  <c r="K94" i="8"/>
  <c r="D10" i="8"/>
  <c r="C10" i="8"/>
  <c r="E10" i="8"/>
  <c r="F10" i="8"/>
  <c r="C38" i="8"/>
  <c r="D38" i="8"/>
  <c r="E38" i="8"/>
  <c r="F38" i="8"/>
  <c r="D66" i="8"/>
  <c r="C66" i="8"/>
  <c r="E66" i="8"/>
  <c r="G66" i="8"/>
  <c r="F66" i="8"/>
  <c r="H66" i="8"/>
  <c r="C208" i="8"/>
  <c r="D208" i="8"/>
  <c r="E208" i="8"/>
  <c r="F208" i="8"/>
  <c r="H95" i="8"/>
  <c r="J95" i="8"/>
  <c r="K95" i="8"/>
  <c r="D11" i="8"/>
  <c r="C11" i="8"/>
  <c r="E11" i="8"/>
  <c r="F11" i="8"/>
  <c r="C39" i="8"/>
  <c r="D39" i="8"/>
  <c r="E39" i="8"/>
  <c r="F39" i="8"/>
  <c r="D67" i="8"/>
  <c r="C67" i="8"/>
  <c r="E67" i="8"/>
  <c r="G67" i="8"/>
  <c r="F67" i="8"/>
  <c r="H67" i="8"/>
  <c r="C209" i="8"/>
  <c r="D209" i="8"/>
  <c r="E209" i="8"/>
  <c r="F209" i="8"/>
  <c r="G209" i="8"/>
  <c r="D268" i="8"/>
  <c r="H96" i="8"/>
  <c r="J96" i="8"/>
  <c r="K96" i="8"/>
  <c r="C181" i="8"/>
  <c r="D181" i="8"/>
  <c r="C268" i="8"/>
  <c r="E268" i="8"/>
  <c r="T96" i="8"/>
  <c r="C152" i="8"/>
  <c r="D12" i="8"/>
  <c r="C12" i="8"/>
  <c r="E12" i="8"/>
  <c r="F12" i="8"/>
  <c r="M12" i="8"/>
  <c r="C40" i="8"/>
  <c r="D40" i="8"/>
  <c r="E40" i="8"/>
  <c r="F40" i="8"/>
  <c r="K40" i="8"/>
  <c r="D152" i="8"/>
  <c r="D68" i="8"/>
  <c r="C68" i="8"/>
  <c r="E68" i="8"/>
  <c r="G68" i="8"/>
  <c r="F68" i="8"/>
  <c r="H68" i="8"/>
  <c r="N68" i="8"/>
  <c r="E152" i="8"/>
  <c r="F152" i="8"/>
  <c r="G44" i="9"/>
  <c r="C210" i="8"/>
  <c r="D210" i="8"/>
  <c r="E210" i="8"/>
  <c r="F210" i="8"/>
  <c r="H97" i="8"/>
  <c r="J97" i="8"/>
  <c r="K97" i="8"/>
  <c r="D13" i="8"/>
  <c r="C13" i="8"/>
  <c r="E13" i="8"/>
  <c r="F13" i="8"/>
  <c r="C41" i="8"/>
  <c r="D41" i="8"/>
  <c r="E41" i="8"/>
  <c r="F41" i="8"/>
  <c r="D69" i="8"/>
  <c r="C69" i="8"/>
  <c r="E69" i="8"/>
  <c r="G69" i="8"/>
  <c r="F69" i="8"/>
  <c r="H69" i="8"/>
  <c r="C211" i="8"/>
  <c r="D211" i="8"/>
  <c r="E211" i="8"/>
  <c r="F211" i="8"/>
  <c r="G211" i="8"/>
  <c r="D270" i="8"/>
  <c r="H98" i="8"/>
  <c r="J98" i="8"/>
  <c r="K98" i="8"/>
  <c r="C183" i="8"/>
  <c r="D183" i="8"/>
  <c r="C270" i="8"/>
  <c r="E270" i="8"/>
  <c r="T98" i="8"/>
  <c r="C154" i="8"/>
  <c r="D14" i="8"/>
  <c r="C14" i="8"/>
  <c r="E14" i="8"/>
  <c r="F14" i="8"/>
  <c r="M14" i="8"/>
  <c r="C42" i="8"/>
  <c r="D42" i="8"/>
  <c r="E42" i="8"/>
  <c r="F42" i="8"/>
  <c r="K42" i="8"/>
  <c r="D154" i="8"/>
  <c r="D70" i="8"/>
  <c r="C70" i="8"/>
  <c r="E70" i="8"/>
  <c r="G70" i="8"/>
  <c r="F70" i="8"/>
  <c r="H70" i="8"/>
  <c r="N70" i="8"/>
  <c r="E154" i="8"/>
  <c r="F154" i="8"/>
  <c r="G46" i="9"/>
  <c r="C212" i="8"/>
  <c r="D212" i="8"/>
  <c r="E212" i="8"/>
  <c r="F212" i="8"/>
  <c r="H99" i="8"/>
  <c r="J99" i="8"/>
  <c r="K99" i="8"/>
  <c r="D15" i="8"/>
  <c r="C15" i="8"/>
  <c r="E15" i="8"/>
  <c r="F15" i="8"/>
  <c r="C43" i="8"/>
  <c r="D43" i="8"/>
  <c r="E43" i="8"/>
  <c r="F43" i="8"/>
  <c r="D71" i="8"/>
  <c r="C71" i="8"/>
  <c r="E71" i="8"/>
  <c r="G71" i="8"/>
  <c r="F71" i="8"/>
  <c r="H71" i="8"/>
  <c r="C213" i="8"/>
  <c r="D213" i="8"/>
  <c r="E213" i="8"/>
  <c r="F213" i="8"/>
  <c r="H100" i="8"/>
  <c r="J100" i="8"/>
  <c r="K100" i="8"/>
  <c r="D16" i="8"/>
  <c r="C16" i="8"/>
  <c r="E16" i="8"/>
  <c r="F16" i="8"/>
  <c r="C44" i="8"/>
  <c r="D44" i="8"/>
  <c r="E44" i="8"/>
  <c r="F44" i="8"/>
  <c r="D72" i="8"/>
  <c r="C72" i="8"/>
  <c r="E72" i="8"/>
  <c r="G72" i="8"/>
  <c r="F72" i="8"/>
  <c r="H72" i="8"/>
  <c r="C214" i="8"/>
  <c r="D214" i="8"/>
  <c r="E214" i="8"/>
  <c r="F214" i="8"/>
  <c r="H101" i="8"/>
  <c r="J101" i="8"/>
  <c r="K101" i="8"/>
  <c r="D17" i="8"/>
  <c r="C17" i="8"/>
  <c r="E17" i="8"/>
  <c r="F17" i="8"/>
  <c r="C45" i="8"/>
  <c r="D45" i="8"/>
  <c r="E45" i="8"/>
  <c r="F45" i="8"/>
  <c r="D73" i="8"/>
  <c r="C73" i="8"/>
  <c r="E73" i="8"/>
  <c r="G73" i="8"/>
  <c r="F73" i="8"/>
  <c r="H73" i="8"/>
  <c r="C215" i="8"/>
  <c r="D215" i="8"/>
  <c r="E215" i="8"/>
  <c r="F215" i="8"/>
  <c r="G215" i="8"/>
  <c r="D274" i="8"/>
  <c r="H102" i="8"/>
  <c r="J102" i="8"/>
  <c r="K102" i="8"/>
  <c r="C187" i="8"/>
  <c r="D187" i="8"/>
  <c r="C274" i="8"/>
  <c r="E274" i="8"/>
  <c r="T102" i="8"/>
  <c r="C158" i="8"/>
  <c r="D18" i="8"/>
  <c r="C18" i="8"/>
  <c r="E18" i="8"/>
  <c r="F18" i="8"/>
  <c r="M18" i="8"/>
  <c r="C46" i="8"/>
  <c r="D46" i="8"/>
  <c r="E46" i="8"/>
  <c r="F46" i="8"/>
  <c r="K46" i="8"/>
  <c r="D158" i="8"/>
  <c r="D74" i="8"/>
  <c r="C74" i="8"/>
  <c r="E74" i="8"/>
  <c r="G74" i="8"/>
  <c r="F74" i="8"/>
  <c r="H74" i="8"/>
  <c r="N74" i="8"/>
  <c r="E158" i="8"/>
  <c r="F158" i="8"/>
  <c r="G50" i="9"/>
  <c r="C216" i="8"/>
  <c r="D216" i="8"/>
  <c r="E216" i="8"/>
  <c r="F216" i="8"/>
  <c r="G216" i="8"/>
  <c r="D275" i="8"/>
  <c r="H103" i="8"/>
  <c r="J103" i="8"/>
  <c r="K103" i="8"/>
  <c r="C188" i="8"/>
  <c r="D188" i="8"/>
  <c r="C275" i="8"/>
  <c r="E275" i="8"/>
  <c r="T103" i="8"/>
  <c r="C159" i="8"/>
  <c r="D19" i="8"/>
  <c r="C19" i="8"/>
  <c r="E19" i="8"/>
  <c r="F19" i="8"/>
  <c r="M19" i="8"/>
  <c r="C47" i="8"/>
  <c r="D47" i="8"/>
  <c r="E47" i="8"/>
  <c r="F47" i="8"/>
  <c r="K47" i="8"/>
  <c r="D159" i="8"/>
  <c r="D75" i="8"/>
  <c r="C75" i="8"/>
  <c r="E75" i="8"/>
  <c r="G75" i="8"/>
  <c r="F75" i="8"/>
  <c r="H75" i="8"/>
  <c r="N75" i="8"/>
  <c r="E159" i="8"/>
  <c r="F159" i="8"/>
  <c r="G51" i="9"/>
  <c r="C217" i="8"/>
  <c r="D217" i="8"/>
  <c r="E217" i="8"/>
  <c r="F217" i="8"/>
  <c r="H104" i="8"/>
  <c r="J104" i="8"/>
  <c r="K104" i="8"/>
  <c r="D20" i="8"/>
  <c r="C20" i="8"/>
  <c r="E20" i="8"/>
  <c r="F20" i="8"/>
  <c r="C48" i="8"/>
  <c r="D48" i="8"/>
  <c r="E48" i="8"/>
  <c r="F48" i="8"/>
  <c r="D76" i="8"/>
  <c r="C76" i="8"/>
  <c r="E76" i="8"/>
  <c r="G76" i="8"/>
  <c r="F76" i="8"/>
  <c r="H76" i="8"/>
  <c r="C218" i="8"/>
  <c r="D218" i="8"/>
  <c r="E218" i="8"/>
  <c r="F218" i="8"/>
  <c r="G218" i="8"/>
  <c r="D277" i="8"/>
  <c r="H105" i="8"/>
  <c r="J105" i="8"/>
  <c r="K105" i="8"/>
  <c r="C190" i="8"/>
  <c r="D190" i="8"/>
  <c r="C277" i="8"/>
  <c r="E277" i="8"/>
  <c r="T105" i="8"/>
  <c r="C161" i="8"/>
  <c r="D21" i="8"/>
  <c r="C21" i="8"/>
  <c r="E21" i="8"/>
  <c r="F21" i="8"/>
  <c r="M21" i="8"/>
  <c r="C49" i="8"/>
  <c r="D49" i="8"/>
  <c r="E49" i="8"/>
  <c r="F49" i="8"/>
  <c r="K49" i="8"/>
  <c r="D161" i="8"/>
  <c r="D77" i="8"/>
  <c r="C77" i="8"/>
  <c r="E77" i="8"/>
  <c r="G77" i="8"/>
  <c r="F77" i="8"/>
  <c r="H77" i="8"/>
  <c r="N77" i="8"/>
  <c r="E161" i="8"/>
  <c r="F161" i="8"/>
  <c r="G53" i="9"/>
  <c r="C219" i="8"/>
  <c r="D219" i="8"/>
  <c r="E219" i="8"/>
  <c r="F219" i="8"/>
  <c r="H106" i="8"/>
  <c r="J106" i="8"/>
  <c r="K106" i="8"/>
  <c r="D22" i="8"/>
  <c r="C22" i="8"/>
  <c r="E22" i="8"/>
  <c r="F22" i="8"/>
  <c r="C50" i="8"/>
  <c r="D50" i="8"/>
  <c r="E50" i="8"/>
  <c r="F50" i="8"/>
  <c r="D78" i="8"/>
  <c r="C78" i="8"/>
  <c r="E78" i="8"/>
  <c r="G78" i="8"/>
  <c r="F78" i="8"/>
  <c r="H78" i="8"/>
  <c r="C220" i="8"/>
  <c r="D220" i="8"/>
  <c r="E220" i="8"/>
  <c r="F220" i="8"/>
  <c r="H107" i="8"/>
  <c r="J107" i="8"/>
  <c r="K107" i="8"/>
  <c r="D23" i="8"/>
  <c r="C23" i="8"/>
  <c r="E23" i="8"/>
  <c r="F23" i="8"/>
  <c r="C51" i="8"/>
  <c r="D51" i="8"/>
  <c r="E51" i="8"/>
  <c r="F51" i="8"/>
  <c r="D79" i="8"/>
  <c r="C79" i="8"/>
  <c r="E79" i="8"/>
  <c r="G79" i="8"/>
  <c r="F79" i="8"/>
  <c r="H79" i="8"/>
  <c r="C221" i="8"/>
  <c r="D221" i="8"/>
  <c r="E221" i="8"/>
  <c r="F221" i="8"/>
  <c r="G221" i="8"/>
  <c r="D280" i="8"/>
  <c r="H108" i="8"/>
  <c r="J108" i="8"/>
  <c r="K108" i="8"/>
  <c r="C193" i="8"/>
  <c r="D193" i="8"/>
  <c r="C280" i="8"/>
  <c r="E280" i="8"/>
  <c r="T108" i="8"/>
  <c r="C164" i="8"/>
  <c r="D24" i="8"/>
  <c r="C24" i="8"/>
  <c r="E24" i="8"/>
  <c r="F24" i="8"/>
  <c r="M24" i="8"/>
  <c r="C52" i="8"/>
  <c r="D52" i="8"/>
  <c r="E52" i="8"/>
  <c r="F52" i="8"/>
  <c r="K52" i="8"/>
  <c r="D164" i="8"/>
  <c r="D80" i="8"/>
  <c r="C80" i="8"/>
  <c r="E80" i="8"/>
  <c r="G80" i="8"/>
  <c r="F80" i="8"/>
  <c r="H80" i="8"/>
  <c r="N80" i="8"/>
  <c r="E164" i="8"/>
  <c r="F164" i="8"/>
  <c r="G56" i="9"/>
  <c r="C222" i="8"/>
  <c r="D222" i="8"/>
  <c r="E222" i="8"/>
  <c r="F222" i="8"/>
  <c r="H109" i="8"/>
  <c r="J109" i="8"/>
  <c r="K109" i="8"/>
  <c r="D25" i="8"/>
  <c r="C25" i="8"/>
  <c r="E25" i="8"/>
  <c r="F25" i="8"/>
  <c r="C53" i="8"/>
  <c r="D53" i="8"/>
  <c r="E53" i="8"/>
  <c r="F53" i="8"/>
  <c r="D81" i="8"/>
  <c r="C81" i="8"/>
  <c r="E81" i="8"/>
  <c r="G81" i="8"/>
  <c r="F81" i="8"/>
  <c r="H81" i="8"/>
  <c r="C223" i="8"/>
  <c r="D223" i="8"/>
  <c r="E223" i="8"/>
  <c r="F223" i="8"/>
  <c r="G223" i="8"/>
  <c r="D282" i="8"/>
  <c r="H110" i="8"/>
  <c r="J110" i="8"/>
  <c r="K110" i="8"/>
  <c r="C195" i="8"/>
  <c r="D195" i="8"/>
  <c r="C282" i="8"/>
  <c r="E282" i="8"/>
  <c r="T110" i="8"/>
  <c r="C166" i="8"/>
  <c r="D26" i="8"/>
  <c r="C26" i="8"/>
  <c r="E26" i="8"/>
  <c r="F26" i="8"/>
  <c r="M26" i="8"/>
  <c r="C54" i="8"/>
  <c r="D54" i="8"/>
  <c r="E54" i="8"/>
  <c r="F54" i="8"/>
  <c r="K54" i="8"/>
  <c r="D166" i="8"/>
  <c r="D82" i="8"/>
  <c r="C82" i="8"/>
  <c r="E82" i="8"/>
  <c r="G82" i="8"/>
  <c r="F82" i="8"/>
  <c r="H82" i="8"/>
  <c r="N82" i="8"/>
  <c r="E166" i="8"/>
  <c r="F166" i="8"/>
  <c r="G58" i="9"/>
  <c r="C205" i="8"/>
  <c r="D205" i="8"/>
  <c r="E205" i="8"/>
  <c r="F205" i="8"/>
  <c r="H92" i="8"/>
  <c r="J92" i="8"/>
  <c r="K92" i="8"/>
  <c r="D8" i="8"/>
  <c r="C8" i="8"/>
  <c r="E8" i="8"/>
  <c r="F8" i="8"/>
  <c r="C36" i="8"/>
  <c r="D36" i="8"/>
  <c r="E36" i="8"/>
  <c r="F36" i="8"/>
  <c r="D64" i="8"/>
  <c r="C64" i="8"/>
  <c r="E64" i="8"/>
  <c r="G64" i="8"/>
  <c r="F64" i="8"/>
  <c r="H64" i="8"/>
  <c r="F139" i="8"/>
  <c r="F140" i="8"/>
  <c r="C60" i="9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8" i="3"/>
  <c r="B71" i="7"/>
  <c r="B72" i="7"/>
  <c r="B73" i="7"/>
  <c r="B74" i="7"/>
  <c r="B75" i="7"/>
  <c r="B76" i="7"/>
  <c r="B77" i="7"/>
  <c r="B78" i="7"/>
  <c r="B79" i="7"/>
  <c r="B62" i="7"/>
  <c r="B63" i="7"/>
  <c r="B64" i="7"/>
  <c r="B65" i="7"/>
  <c r="B66" i="7"/>
  <c r="B67" i="7"/>
  <c r="B68" i="7"/>
  <c r="B69" i="7"/>
  <c r="B70" i="7"/>
  <c r="B42" i="7"/>
  <c r="B43" i="7"/>
  <c r="B44" i="7"/>
  <c r="A5" i="7"/>
  <c r="B5" i="7"/>
  <c r="A6" i="7"/>
  <c r="B6" i="7"/>
  <c r="A7" i="7"/>
  <c r="B7" i="7"/>
  <c r="A8" i="7"/>
  <c r="B8" i="7"/>
  <c r="A9" i="7"/>
  <c r="B9" i="7"/>
  <c r="A10" i="7"/>
  <c r="B10" i="7"/>
  <c r="A11" i="7"/>
  <c r="B11" i="7"/>
  <c r="A12" i="7"/>
  <c r="B12" i="7"/>
  <c r="A13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A38" i="7"/>
  <c r="B38" i="7"/>
  <c r="A39" i="7"/>
  <c r="B39" i="7"/>
  <c r="A40" i="7"/>
  <c r="B40" i="7"/>
  <c r="A41" i="7"/>
  <c r="B41" i="7"/>
  <c r="A42" i="7"/>
  <c r="A43" i="7"/>
  <c r="A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B4" i="7"/>
  <c r="A4" i="7"/>
  <c r="C8" i="4"/>
  <c r="C14" i="4"/>
  <c r="C13" i="4"/>
  <c r="C34" i="4"/>
  <c r="C15" i="4"/>
  <c r="C55" i="4"/>
  <c r="C20" i="4"/>
  <c r="C35" i="4"/>
  <c r="C60" i="4"/>
  <c r="C23" i="4"/>
  <c r="C33" i="4"/>
  <c r="C24" i="4"/>
  <c r="C53" i="4"/>
  <c r="C25" i="4"/>
  <c r="C30" i="4"/>
  <c r="C42" i="4"/>
  <c r="C57" i="4"/>
  <c r="C31" i="4"/>
  <c r="C41" i="4"/>
  <c r="C52" i="4"/>
  <c r="C47" i="4"/>
  <c r="C43" i="4"/>
  <c r="C59" i="4"/>
  <c r="C50" i="4"/>
  <c r="C18" i="4"/>
  <c r="C49" i="4"/>
  <c r="C19" i="4"/>
  <c r="C45" i="4"/>
  <c r="C37" i="4"/>
  <c r="N8" i="4"/>
  <c r="N11" i="4"/>
  <c r="N12" i="4"/>
  <c r="N13" i="4"/>
  <c r="N14" i="4"/>
  <c r="N15" i="4"/>
  <c r="N17" i="4"/>
  <c r="N18" i="4"/>
  <c r="N19" i="4"/>
  <c r="N20" i="4"/>
  <c r="N21" i="4"/>
  <c r="N22" i="4"/>
  <c r="N23" i="4"/>
  <c r="N24" i="4"/>
  <c r="N25" i="4"/>
  <c r="N27" i="4"/>
  <c r="N28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7" i="4"/>
  <c r="N58" i="4"/>
  <c r="N59" i="4"/>
  <c r="N60" i="4"/>
  <c r="N61" i="4"/>
  <c r="F57" i="10"/>
  <c r="F9" i="10"/>
  <c r="Q13" i="4"/>
  <c r="T13" i="4"/>
  <c r="F51" i="10"/>
  <c r="Q55" i="4"/>
  <c r="T55" i="4"/>
  <c r="Q9" i="3"/>
  <c r="R9" i="3"/>
  <c r="F13" i="10"/>
  <c r="Q17" i="4"/>
  <c r="T17" i="4"/>
  <c r="F35" i="10"/>
  <c r="Q39" i="4"/>
  <c r="T39" i="4"/>
  <c r="F44" i="10"/>
  <c r="Q48" i="4"/>
  <c r="T48" i="4"/>
  <c r="Q10" i="3"/>
  <c r="R10" i="3"/>
  <c r="F10" i="10"/>
  <c r="Q14" i="4"/>
  <c r="T14" i="4"/>
  <c r="F16" i="10"/>
  <c r="Q20" i="4"/>
  <c r="T20" i="4"/>
  <c r="F31" i="10"/>
  <c r="Q35" i="4"/>
  <c r="T35" i="4"/>
  <c r="F56" i="10"/>
  <c r="Q60" i="4"/>
  <c r="T60" i="4"/>
  <c r="Q11" i="3"/>
  <c r="R11" i="3"/>
  <c r="F17" i="10"/>
  <c r="Q21" i="4"/>
  <c r="T21" i="4"/>
  <c r="F18" i="10"/>
  <c r="Q22" i="4"/>
  <c r="T22" i="4"/>
  <c r="Q12" i="3"/>
  <c r="R12" i="3"/>
  <c r="F19" i="10"/>
  <c r="Q23" i="4"/>
  <c r="T23" i="4"/>
  <c r="F29" i="10"/>
  <c r="Q33" i="4"/>
  <c r="T33" i="4"/>
  <c r="Q13" i="3"/>
  <c r="R13" i="3"/>
  <c r="F20" i="10"/>
  <c r="Q24" i="4"/>
  <c r="T24" i="4"/>
  <c r="F49" i="10"/>
  <c r="Q53" i="4"/>
  <c r="T53" i="4"/>
  <c r="Q14" i="3"/>
  <c r="R14" i="3"/>
  <c r="F21" i="10"/>
  <c r="Q25" i="4"/>
  <c r="T25" i="4"/>
  <c r="F26" i="10"/>
  <c r="Q30" i="4"/>
  <c r="T30" i="4"/>
  <c r="F38" i="10"/>
  <c r="Q42" i="4"/>
  <c r="T42" i="4"/>
  <c r="F53" i="10"/>
  <c r="Q57" i="4"/>
  <c r="T57" i="4"/>
  <c r="Q15" i="3"/>
  <c r="R15" i="3"/>
  <c r="F23" i="10"/>
  <c r="Q27" i="4"/>
  <c r="T27" i="4"/>
  <c r="F50" i="10"/>
  <c r="Q54" i="4"/>
  <c r="T54" i="4"/>
  <c r="Q16" i="3"/>
  <c r="R16" i="3"/>
  <c r="F24" i="10"/>
  <c r="Q28" i="4"/>
  <c r="T28" i="4"/>
  <c r="F40" i="10"/>
  <c r="Q44" i="4"/>
  <c r="T44" i="4"/>
  <c r="Q17" i="3"/>
  <c r="R17" i="3"/>
  <c r="F11" i="10"/>
  <c r="Q15" i="4"/>
  <c r="T15" i="4"/>
  <c r="F27" i="10"/>
  <c r="Q31" i="4"/>
  <c r="T31" i="4"/>
  <c r="Q18" i="3"/>
  <c r="R18" i="3"/>
  <c r="F7" i="10"/>
  <c r="Q11" i="4"/>
  <c r="T11" i="4"/>
  <c r="F8" i="10"/>
  <c r="Q12" i="4"/>
  <c r="T12" i="4"/>
  <c r="F32" i="10"/>
  <c r="Q36" i="4"/>
  <c r="T36" i="4"/>
  <c r="Q19" i="3"/>
  <c r="R19" i="3"/>
  <c r="F34" i="10"/>
  <c r="Q38" i="4"/>
  <c r="T38" i="4"/>
  <c r="F47" i="10"/>
  <c r="Q51" i="4"/>
  <c r="T51" i="4"/>
  <c r="Q20" i="3"/>
  <c r="R20" i="3"/>
  <c r="F28" i="10"/>
  <c r="Q32" i="4"/>
  <c r="T32" i="4"/>
  <c r="F36" i="10"/>
  <c r="Q40" i="4"/>
  <c r="T40" i="4"/>
  <c r="Q21" i="3"/>
  <c r="R21" i="3"/>
  <c r="F37" i="10"/>
  <c r="Q41" i="4"/>
  <c r="T41" i="4"/>
  <c r="F43" i="10"/>
  <c r="Q47" i="4"/>
  <c r="T47" i="4"/>
  <c r="F48" i="10"/>
  <c r="Q52" i="4"/>
  <c r="T52" i="4"/>
  <c r="Q22" i="3"/>
  <c r="R22" i="3"/>
  <c r="F39" i="10"/>
  <c r="Q43" i="4"/>
  <c r="T43" i="4"/>
  <c r="F55" i="10"/>
  <c r="Q59" i="4"/>
  <c r="T59" i="4"/>
  <c r="Q23" i="3"/>
  <c r="R23" i="3"/>
  <c r="F42" i="10"/>
  <c r="Q46" i="4"/>
  <c r="T46" i="4"/>
  <c r="F54" i="10"/>
  <c r="Q58" i="4"/>
  <c r="T58" i="4"/>
  <c r="Q24" i="3"/>
  <c r="R24" i="3"/>
  <c r="F14" i="10"/>
  <c r="Q18" i="4"/>
  <c r="T18" i="4"/>
  <c r="F45" i="10"/>
  <c r="Q49" i="4"/>
  <c r="T49" i="4"/>
  <c r="F46" i="10"/>
  <c r="Q50" i="4"/>
  <c r="T50" i="4"/>
  <c r="Q25" i="3"/>
  <c r="R25" i="3"/>
  <c r="F15" i="10"/>
  <c r="Q19" i="4"/>
  <c r="T19" i="4"/>
  <c r="F33" i="10"/>
  <c r="Q37" i="4"/>
  <c r="T37" i="4"/>
  <c r="F41" i="10"/>
  <c r="Q45" i="4"/>
  <c r="T45" i="4"/>
  <c r="Q26" i="3"/>
  <c r="R26" i="3"/>
  <c r="N10" i="3"/>
  <c r="M17" i="4"/>
  <c r="D13" i="10"/>
  <c r="O17" i="4"/>
  <c r="R17" i="4"/>
  <c r="M39" i="4"/>
  <c r="D35" i="10"/>
  <c r="O39" i="4"/>
  <c r="R39" i="4"/>
  <c r="M48" i="4"/>
  <c r="D44" i="10"/>
  <c r="O48" i="4"/>
  <c r="R48" i="4"/>
  <c r="O10" i="3"/>
  <c r="L10" i="3"/>
  <c r="N11" i="3"/>
  <c r="M14" i="4"/>
  <c r="R14" i="4"/>
  <c r="M20" i="4"/>
  <c r="D16" i="10"/>
  <c r="O20" i="4"/>
  <c r="R20" i="4"/>
  <c r="M35" i="4"/>
  <c r="D31" i="10"/>
  <c r="O35" i="4"/>
  <c r="R35" i="4"/>
  <c r="M60" i="4"/>
  <c r="R60" i="4"/>
  <c r="O11" i="3"/>
  <c r="L11" i="3"/>
  <c r="N12" i="3"/>
  <c r="M21" i="4"/>
  <c r="D17" i="10"/>
  <c r="O21" i="4"/>
  <c r="R21" i="4"/>
  <c r="M22" i="4"/>
  <c r="D18" i="10"/>
  <c r="O22" i="4"/>
  <c r="R22" i="4"/>
  <c r="O12" i="3"/>
  <c r="L12" i="3"/>
  <c r="N13" i="3"/>
  <c r="M23" i="4"/>
  <c r="D19" i="10"/>
  <c r="O23" i="4"/>
  <c r="R23" i="4"/>
  <c r="M33" i="4"/>
  <c r="D29" i="10"/>
  <c r="O33" i="4"/>
  <c r="R33" i="4"/>
  <c r="O13" i="3"/>
  <c r="L13" i="3"/>
  <c r="N14" i="3"/>
  <c r="M24" i="4"/>
  <c r="D20" i="10"/>
  <c r="O24" i="4"/>
  <c r="R24" i="4"/>
  <c r="M53" i="4"/>
  <c r="D49" i="10"/>
  <c r="O53" i="4"/>
  <c r="R53" i="4"/>
  <c r="O14" i="3"/>
  <c r="L14" i="3"/>
  <c r="N15" i="3"/>
  <c r="M25" i="4"/>
  <c r="D21" i="10"/>
  <c r="O25" i="4"/>
  <c r="R25" i="4"/>
  <c r="M30" i="4"/>
  <c r="D26" i="10"/>
  <c r="O30" i="4"/>
  <c r="R30" i="4"/>
  <c r="M42" i="4"/>
  <c r="D38" i="10"/>
  <c r="O42" i="4"/>
  <c r="R42" i="4"/>
  <c r="M57" i="4"/>
  <c r="R57" i="4"/>
  <c r="O15" i="3"/>
  <c r="L15" i="3"/>
  <c r="N16" i="3"/>
  <c r="M27" i="4"/>
  <c r="D23" i="10"/>
  <c r="O27" i="4"/>
  <c r="R27" i="4"/>
  <c r="M54" i="4"/>
  <c r="D50" i="10"/>
  <c r="O54" i="4"/>
  <c r="R54" i="4"/>
  <c r="O16" i="3"/>
  <c r="L16" i="3"/>
  <c r="N17" i="3"/>
  <c r="M28" i="4"/>
  <c r="D24" i="10"/>
  <c r="O28" i="4"/>
  <c r="R28" i="4"/>
  <c r="M44" i="4"/>
  <c r="D40" i="10"/>
  <c r="O44" i="4"/>
  <c r="R44" i="4"/>
  <c r="O17" i="3"/>
  <c r="L17" i="3"/>
  <c r="N18" i="3"/>
  <c r="M15" i="4"/>
  <c r="R15" i="4"/>
  <c r="M31" i="4"/>
  <c r="D27" i="10"/>
  <c r="O31" i="4"/>
  <c r="R31" i="4"/>
  <c r="O18" i="3"/>
  <c r="L18" i="3"/>
  <c r="N19" i="3"/>
  <c r="M11" i="4"/>
  <c r="D7" i="10"/>
  <c r="O11" i="4"/>
  <c r="R11" i="4"/>
  <c r="M12" i="4"/>
  <c r="D8" i="10"/>
  <c r="O12" i="4"/>
  <c r="R12" i="4"/>
  <c r="M36" i="4"/>
  <c r="D32" i="10"/>
  <c r="O36" i="4"/>
  <c r="R36" i="4"/>
  <c r="O19" i="3"/>
  <c r="L19" i="3"/>
  <c r="N20" i="3"/>
  <c r="M38" i="4"/>
  <c r="D34" i="10"/>
  <c r="O38" i="4"/>
  <c r="R38" i="4"/>
  <c r="M51" i="4"/>
  <c r="D47" i="10"/>
  <c r="O51" i="4"/>
  <c r="R51" i="4"/>
  <c r="O20" i="3"/>
  <c r="L20" i="3"/>
  <c r="N21" i="3"/>
  <c r="M32" i="4"/>
  <c r="D28" i="10"/>
  <c r="O32" i="4"/>
  <c r="R32" i="4"/>
  <c r="M40" i="4"/>
  <c r="D36" i="10"/>
  <c r="O40" i="4"/>
  <c r="R40" i="4"/>
  <c r="O21" i="3"/>
  <c r="L21" i="3"/>
  <c r="N22" i="3"/>
  <c r="M41" i="4"/>
  <c r="D37" i="10"/>
  <c r="O41" i="4"/>
  <c r="R41" i="4"/>
  <c r="M47" i="4"/>
  <c r="D43" i="10"/>
  <c r="O47" i="4"/>
  <c r="R47" i="4"/>
  <c r="M52" i="4"/>
  <c r="D48" i="10"/>
  <c r="O52" i="4"/>
  <c r="R52" i="4"/>
  <c r="O22" i="3"/>
  <c r="L22" i="3"/>
  <c r="N23" i="3"/>
  <c r="M43" i="4"/>
  <c r="D39" i="10"/>
  <c r="O43" i="4"/>
  <c r="R43" i="4"/>
  <c r="M59" i="4"/>
  <c r="D55" i="10"/>
  <c r="O59" i="4"/>
  <c r="R59" i="4"/>
  <c r="O23" i="3"/>
  <c r="L23" i="3"/>
  <c r="N24" i="3"/>
  <c r="M46" i="4"/>
  <c r="D42" i="10"/>
  <c r="O46" i="4"/>
  <c r="R46" i="4"/>
  <c r="M58" i="4"/>
  <c r="D54" i="10"/>
  <c r="O58" i="4"/>
  <c r="R58" i="4"/>
  <c r="O24" i="3"/>
  <c r="L24" i="3"/>
  <c r="N25" i="3"/>
  <c r="M18" i="4"/>
  <c r="R18" i="4"/>
  <c r="M49" i="4"/>
  <c r="D45" i="10"/>
  <c r="O49" i="4"/>
  <c r="R49" i="4"/>
  <c r="M50" i="4"/>
  <c r="D46" i="10"/>
  <c r="O50" i="4"/>
  <c r="R50" i="4"/>
  <c r="O25" i="3"/>
  <c r="L25" i="3"/>
  <c r="N26" i="3"/>
  <c r="M19" i="4"/>
  <c r="D15" i="10"/>
  <c r="O19" i="4"/>
  <c r="R19" i="4"/>
  <c r="M37" i="4"/>
  <c r="D33" i="10"/>
  <c r="O37" i="4"/>
  <c r="R37" i="4"/>
  <c r="M45" i="4"/>
  <c r="D41" i="10"/>
  <c r="O45" i="4"/>
  <c r="R45" i="4"/>
  <c r="O26" i="3"/>
  <c r="L26" i="3"/>
  <c r="N9" i="3"/>
  <c r="M13" i="4"/>
  <c r="D9" i="10"/>
  <c r="O13" i="4"/>
  <c r="R13" i="4"/>
  <c r="M55" i="4"/>
  <c r="D51" i="10"/>
  <c r="O55" i="4"/>
  <c r="R55" i="4"/>
  <c r="O9" i="3"/>
  <c r="L9" i="3"/>
  <c r="M34" i="4"/>
  <c r="D30" i="10"/>
  <c r="O34" i="4"/>
  <c r="R34" i="4"/>
  <c r="S17" i="4"/>
  <c r="S39" i="4"/>
  <c r="S48" i="4"/>
  <c r="P10" i="3"/>
  <c r="M10" i="3"/>
  <c r="E10" i="10"/>
  <c r="P14" i="4"/>
  <c r="S14" i="4"/>
  <c r="S20" i="4"/>
  <c r="S35" i="4"/>
  <c r="E56" i="10"/>
  <c r="P60" i="4"/>
  <c r="S60" i="4"/>
  <c r="P11" i="3"/>
  <c r="M11" i="3"/>
  <c r="S21" i="4"/>
  <c r="S22" i="4"/>
  <c r="P12" i="3"/>
  <c r="M12" i="3"/>
  <c r="E19" i="10"/>
  <c r="P23" i="4"/>
  <c r="S23" i="4"/>
  <c r="E29" i="10"/>
  <c r="P33" i="4"/>
  <c r="S33" i="4"/>
  <c r="P13" i="3"/>
  <c r="M13" i="3"/>
  <c r="S24" i="4"/>
  <c r="S53" i="4"/>
  <c r="P14" i="3"/>
  <c r="M14" i="3"/>
  <c r="S25" i="4"/>
  <c r="S30" i="4"/>
  <c r="S42" i="4"/>
  <c r="E53" i="10"/>
  <c r="P57" i="4"/>
  <c r="S57" i="4"/>
  <c r="P15" i="3"/>
  <c r="M15" i="3"/>
  <c r="S27" i="4"/>
  <c r="S54" i="4"/>
  <c r="P16" i="3"/>
  <c r="M16" i="3"/>
  <c r="S28" i="4"/>
  <c r="S44" i="4"/>
  <c r="P17" i="3"/>
  <c r="M17" i="3"/>
  <c r="E11" i="10"/>
  <c r="P15" i="4"/>
  <c r="S15" i="4"/>
  <c r="E27" i="10"/>
  <c r="P31" i="4"/>
  <c r="S31" i="4"/>
  <c r="P18" i="3"/>
  <c r="M18" i="3"/>
  <c r="S11" i="4"/>
  <c r="E8" i="10"/>
  <c r="P12" i="4"/>
  <c r="S12" i="4"/>
  <c r="S36" i="4"/>
  <c r="P19" i="3"/>
  <c r="M19" i="3"/>
  <c r="S38" i="4"/>
  <c r="S51" i="4"/>
  <c r="P20" i="3"/>
  <c r="M20" i="3"/>
  <c r="S32" i="4"/>
  <c r="S40" i="4"/>
  <c r="P21" i="3"/>
  <c r="M21" i="3"/>
  <c r="S41" i="4"/>
  <c r="S47" i="4"/>
  <c r="S52" i="4"/>
  <c r="P22" i="3"/>
  <c r="M22" i="3"/>
  <c r="S43" i="4"/>
  <c r="S59" i="4"/>
  <c r="P23" i="3"/>
  <c r="M23" i="3"/>
  <c r="S46" i="4"/>
  <c r="S58" i="4"/>
  <c r="P24" i="3"/>
  <c r="M24" i="3"/>
  <c r="E14" i="10"/>
  <c r="P18" i="4"/>
  <c r="S18" i="4"/>
  <c r="S49" i="4"/>
  <c r="S50" i="4"/>
  <c r="P25" i="3"/>
  <c r="M25" i="3"/>
  <c r="S19" i="4"/>
  <c r="S37" i="4"/>
  <c r="S45" i="4"/>
  <c r="P26" i="3"/>
  <c r="M26" i="3"/>
  <c r="S13" i="4"/>
  <c r="E51" i="10"/>
  <c r="P55" i="4"/>
  <c r="S55" i="4"/>
  <c r="P9" i="3"/>
  <c r="M9" i="3"/>
  <c r="S34" i="4"/>
  <c r="U9" i="3"/>
  <c r="V9" i="3"/>
  <c r="U10" i="3"/>
  <c r="V10" i="3"/>
  <c r="U11" i="3"/>
  <c r="V11" i="3"/>
  <c r="U12" i="3"/>
  <c r="V12" i="3"/>
  <c r="U13" i="3"/>
  <c r="V13" i="3"/>
  <c r="U14" i="3"/>
  <c r="V14" i="3"/>
  <c r="U15" i="3"/>
  <c r="V15" i="3"/>
  <c r="U16" i="3"/>
  <c r="V16" i="3"/>
  <c r="U17" i="3"/>
  <c r="V17" i="3"/>
  <c r="U18" i="3"/>
  <c r="V18" i="3"/>
  <c r="U19" i="3"/>
  <c r="V19" i="3"/>
  <c r="U20" i="3"/>
  <c r="V20" i="3"/>
  <c r="U21" i="3"/>
  <c r="V21" i="3"/>
  <c r="U22" i="3"/>
  <c r="V22" i="3"/>
  <c r="U23" i="3"/>
  <c r="V23" i="3"/>
  <c r="U24" i="3"/>
  <c r="V24" i="3"/>
  <c r="U25" i="3"/>
  <c r="V25" i="3"/>
  <c r="U26" i="3"/>
  <c r="V26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F30" i="10"/>
  <c r="Q34" i="4"/>
  <c r="T34" i="4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B54" i="8"/>
  <c r="B82" i="8"/>
  <c r="B110" i="8"/>
  <c r="B138" i="8"/>
  <c r="B166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B53" i="8"/>
  <c r="B81" i="8"/>
  <c r="B109" i="8"/>
  <c r="B137" i="8"/>
  <c r="B165" i="8"/>
  <c r="B52" i="8"/>
  <c r="B80" i="8"/>
  <c r="B108" i="8"/>
  <c r="B136" i="8"/>
  <c r="B164" i="8"/>
  <c r="B51" i="8"/>
  <c r="B79" i="8"/>
  <c r="B107" i="8"/>
  <c r="B135" i="8"/>
  <c r="B163" i="8"/>
  <c r="B50" i="8"/>
  <c r="B78" i="8"/>
  <c r="B106" i="8"/>
  <c r="B134" i="8"/>
  <c r="B162" i="8"/>
  <c r="B49" i="8"/>
  <c r="B77" i="8"/>
  <c r="B105" i="8"/>
  <c r="B133" i="8"/>
  <c r="B161" i="8"/>
  <c r="B48" i="8"/>
  <c r="B76" i="8"/>
  <c r="B104" i="8"/>
  <c r="B132" i="8"/>
  <c r="B160" i="8"/>
  <c r="B47" i="8"/>
  <c r="B75" i="8"/>
  <c r="B103" i="8"/>
  <c r="B131" i="8"/>
  <c r="B159" i="8"/>
  <c r="B46" i="8"/>
  <c r="B74" i="8"/>
  <c r="B102" i="8"/>
  <c r="B130" i="8"/>
  <c r="B158" i="8"/>
  <c r="B45" i="8"/>
  <c r="B73" i="8"/>
  <c r="B101" i="8"/>
  <c r="B129" i="8"/>
  <c r="B157" i="8"/>
  <c r="B44" i="8"/>
  <c r="B72" i="8"/>
  <c r="B100" i="8"/>
  <c r="B128" i="8"/>
  <c r="B156" i="8"/>
  <c r="B43" i="8"/>
  <c r="B71" i="8"/>
  <c r="B99" i="8"/>
  <c r="B127" i="8"/>
  <c r="B155" i="8"/>
  <c r="B42" i="8"/>
  <c r="B70" i="8"/>
  <c r="B98" i="8"/>
  <c r="B126" i="8"/>
  <c r="B154" i="8"/>
  <c r="B41" i="8"/>
  <c r="B69" i="8"/>
  <c r="B97" i="8"/>
  <c r="B125" i="8"/>
  <c r="B153" i="8"/>
  <c r="B40" i="8"/>
  <c r="B68" i="8"/>
  <c r="B96" i="8"/>
  <c r="B124" i="8"/>
  <c r="B152" i="8"/>
  <c r="B39" i="8"/>
  <c r="B67" i="8"/>
  <c r="B95" i="8"/>
  <c r="B123" i="8"/>
  <c r="B151" i="8"/>
  <c r="B38" i="8"/>
  <c r="B66" i="8"/>
  <c r="B94" i="8"/>
  <c r="B122" i="8"/>
  <c r="B150" i="8"/>
  <c r="B37" i="8"/>
  <c r="B65" i="8"/>
  <c r="B93" i="8"/>
  <c r="B121" i="8"/>
  <c r="B149" i="8"/>
  <c r="I9" i="8"/>
  <c r="J9" i="8"/>
  <c r="I10" i="8"/>
  <c r="J10" i="8"/>
  <c r="I11" i="8"/>
  <c r="J11" i="8"/>
  <c r="I12" i="8"/>
  <c r="J12" i="8"/>
  <c r="I13" i="8"/>
  <c r="J13" i="8"/>
  <c r="I14" i="8"/>
  <c r="J14" i="8"/>
  <c r="I15" i="8"/>
  <c r="J15" i="8"/>
  <c r="I16" i="8"/>
  <c r="J16" i="8"/>
  <c r="I17" i="8"/>
  <c r="J17" i="8"/>
  <c r="I18" i="8"/>
  <c r="J18" i="8"/>
  <c r="I19" i="8"/>
  <c r="J19" i="8"/>
  <c r="I20" i="8"/>
  <c r="J20" i="8"/>
  <c r="I21" i="8"/>
  <c r="J21" i="8"/>
  <c r="I22" i="8"/>
  <c r="J22" i="8"/>
  <c r="I23" i="8"/>
  <c r="J23" i="8"/>
  <c r="I24" i="8"/>
  <c r="J24" i="8"/>
  <c r="I25" i="8"/>
  <c r="J25" i="8"/>
  <c r="I26" i="8"/>
  <c r="J26" i="8"/>
  <c r="B206" i="8"/>
  <c r="B235" i="8"/>
  <c r="B265" i="8"/>
  <c r="B207" i="8"/>
  <c r="B236" i="8"/>
  <c r="B266" i="8"/>
  <c r="B208" i="8"/>
  <c r="B237" i="8"/>
  <c r="B267" i="8"/>
  <c r="B209" i="8"/>
  <c r="B238" i="8"/>
  <c r="B268" i="8"/>
  <c r="B210" i="8"/>
  <c r="B239" i="8"/>
  <c r="B269" i="8"/>
  <c r="B211" i="8"/>
  <c r="B240" i="8"/>
  <c r="B270" i="8"/>
  <c r="B212" i="8"/>
  <c r="B241" i="8"/>
  <c r="B271" i="8"/>
  <c r="B213" i="8"/>
  <c r="B242" i="8"/>
  <c r="B272" i="8"/>
  <c r="B214" i="8"/>
  <c r="B243" i="8"/>
  <c r="B273" i="8"/>
  <c r="B215" i="8"/>
  <c r="B244" i="8"/>
  <c r="B274" i="8"/>
  <c r="B216" i="8"/>
  <c r="B245" i="8"/>
  <c r="B275" i="8"/>
  <c r="B217" i="8"/>
  <c r="B246" i="8"/>
  <c r="B276" i="8"/>
  <c r="B218" i="8"/>
  <c r="B247" i="8"/>
  <c r="B277" i="8"/>
  <c r="B219" i="8"/>
  <c r="B248" i="8"/>
  <c r="B278" i="8"/>
  <c r="B220" i="8"/>
  <c r="B249" i="8"/>
  <c r="B279" i="8"/>
  <c r="B221" i="8"/>
  <c r="B250" i="8"/>
  <c r="B280" i="8"/>
  <c r="B222" i="8"/>
  <c r="B251" i="8"/>
  <c r="B281" i="8"/>
  <c r="B223" i="8"/>
  <c r="B252" i="8"/>
  <c r="B282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S9" i="3"/>
  <c r="E235" i="8"/>
  <c r="F235" i="8"/>
  <c r="S10" i="3"/>
  <c r="E236" i="8"/>
  <c r="F236" i="8"/>
  <c r="S11" i="3"/>
  <c r="E237" i="8"/>
  <c r="F237" i="8"/>
  <c r="S12" i="3"/>
  <c r="E238" i="8"/>
  <c r="F238" i="8"/>
  <c r="S13" i="3"/>
  <c r="E239" i="8"/>
  <c r="F239" i="8"/>
  <c r="S14" i="3"/>
  <c r="E240" i="8"/>
  <c r="F240" i="8"/>
  <c r="S15" i="3"/>
  <c r="E241" i="8"/>
  <c r="F241" i="8"/>
  <c r="S16" i="3"/>
  <c r="E242" i="8"/>
  <c r="F242" i="8"/>
  <c r="S17" i="3"/>
  <c r="E243" i="8"/>
  <c r="F243" i="8"/>
  <c r="S18" i="3"/>
  <c r="E244" i="8"/>
  <c r="F244" i="8"/>
  <c r="S19" i="3"/>
  <c r="E245" i="8"/>
  <c r="F245" i="8"/>
  <c r="S20" i="3"/>
  <c r="E246" i="8"/>
  <c r="F246" i="8"/>
  <c r="S21" i="3"/>
  <c r="E247" i="8"/>
  <c r="F247" i="8"/>
  <c r="S22" i="3"/>
  <c r="E248" i="8"/>
  <c r="F248" i="8"/>
  <c r="S23" i="3"/>
  <c r="E249" i="8"/>
  <c r="F249" i="8"/>
  <c r="S24" i="3"/>
  <c r="E250" i="8"/>
  <c r="F250" i="8"/>
  <c r="S25" i="3"/>
  <c r="E251" i="8"/>
  <c r="F251" i="8"/>
  <c r="S26" i="3"/>
  <c r="E252" i="8"/>
  <c r="F252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C235" i="8"/>
  <c r="D235" i="8"/>
  <c r="C236" i="8"/>
  <c r="D236" i="8"/>
  <c r="C237" i="8"/>
  <c r="D237" i="8"/>
  <c r="C238" i="8"/>
  <c r="D238" i="8"/>
  <c r="C239" i="8"/>
  <c r="D239" i="8"/>
  <c r="C240" i="8"/>
  <c r="D240" i="8"/>
  <c r="C241" i="8"/>
  <c r="D241" i="8"/>
  <c r="C242" i="8"/>
  <c r="D242" i="8"/>
  <c r="C243" i="8"/>
  <c r="D243" i="8"/>
  <c r="C244" i="8"/>
  <c r="D244" i="8"/>
  <c r="C245" i="8"/>
  <c r="D245" i="8"/>
  <c r="C246" i="8"/>
  <c r="D246" i="8"/>
  <c r="C247" i="8"/>
  <c r="D247" i="8"/>
  <c r="C248" i="8"/>
  <c r="D248" i="8"/>
  <c r="C249" i="8"/>
  <c r="D249" i="8"/>
  <c r="C250" i="8"/>
  <c r="D250" i="8"/>
  <c r="C251" i="8"/>
  <c r="D251" i="8"/>
  <c r="C252" i="8"/>
  <c r="D252" i="8"/>
  <c r="B57" i="6"/>
  <c r="I61" i="4"/>
  <c r="E4" i="7"/>
  <c r="E5" i="7"/>
  <c r="E6" i="7"/>
  <c r="E7" i="7"/>
  <c r="E8" i="7"/>
  <c r="E9" i="7"/>
  <c r="E10" i="7"/>
  <c r="E12" i="7"/>
  <c r="E13" i="7"/>
  <c r="E15" i="7"/>
  <c r="E16" i="7"/>
  <c r="E17" i="7"/>
  <c r="E18" i="7"/>
  <c r="E19" i="7"/>
  <c r="E20" i="7"/>
  <c r="E21" i="7"/>
  <c r="E23" i="7"/>
  <c r="E25" i="7"/>
  <c r="E26" i="7"/>
  <c r="E27" i="7"/>
  <c r="E28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6" i="7"/>
  <c r="E47" i="7"/>
  <c r="E48" i="7"/>
  <c r="E49" i="7"/>
  <c r="E50" i="7"/>
  <c r="V57" i="4"/>
  <c r="W57" i="4"/>
  <c r="X57" i="4"/>
  <c r="Y57" i="4"/>
  <c r="V58" i="4"/>
  <c r="W58" i="4"/>
  <c r="X58" i="4"/>
  <c r="Y58" i="4"/>
  <c r="V59" i="4"/>
  <c r="W59" i="4"/>
  <c r="X59" i="4"/>
  <c r="Y59" i="4"/>
  <c r="V60" i="4"/>
  <c r="W60" i="4"/>
  <c r="X60" i="4"/>
  <c r="Y60" i="4"/>
  <c r="U58" i="4"/>
  <c r="U59" i="4"/>
  <c r="U60" i="4"/>
  <c r="U57" i="4"/>
  <c r="Y55" i="4"/>
  <c r="X55" i="4"/>
  <c r="W55" i="4"/>
  <c r="V55" i="4"/>
  <c r="U55" i="4"/>
  <c r="Y54" i="4"/>
  <c r="X54" i="4"/>
  <c r="W54" i="4"/>
  <c r="V54" i="4"/>
  <c r="U54" i="4"/>
  <c r="Y53" i="4"/>
  <c r="X53" i="4"/>
  <c r="W53" i="4"/>
  <c r="V53" i="4"/>
  <c r="U53" i="4"/>
  <c r="Y52" i="4"/>
  <c r="X52" i="4"/>
  <c r="W52" i="4"/>
  <c r="V52" i="4"/>
  <c r="U52" i="4"/>
  <c r="Y51" i="4"/>
  <c r="X51" i="4"/>
  <c r="W51" i="4"/>
  <c r="V51" i="4"/>
  <c r="U51" i="4"/>
  <c r="Y50" i="4"/>
  <c r="X50" i="4"/>
  <c r="W50" i="4"/>
  <c r="V50" i="4"/>
  <c r="U50" i="4"/>
  <c r="Y49" i="4"/>
  <c r="X49" i="4"/>
  <c r="W49" i="4"/>
  <c r="V49" i="4"/>
  <c r="U49" i="4"/>
  <c r="Y48" i="4"/>
  <c r="X48" i="4"/>
  <c r="W48" i="4"/>
  <c r="V48" i="4"/>
  <c r="U48" i="4"/>
  <c r="Y47" i="4"/>
  <c r="X47" i="4"/>
  <c r="W47" i="4"/>
  <c r="V47" i="4"/>
  <c r="U47" i="4"/>
  <c r="Y46" i="4"/>
  <c r="X46" i="4"/>
  <c r="W46" i="4"/>
  <c r="V46" i="4"/>
  <c r="U46" i="4"/>
  <c r="Y45" i="4"/>
  <c r="X45" i="4"/>
  <c r="W45" i="4"/>
  <c r="V45" i="4"/>
  <c r="U45" i="4"/>
  <c r="Y44" i="4"/>
  <c r="X44" i="4"/>
  <c r="W44" i="4"/>
  <c r="V44" i="4"/>
  <c r="U44" i="4"/>
  <c r="Y43" i="4"/>
  <c r="X43" i="4"/>
  <c r="W43" i="4"/>
  <c r="V43" i="4"/>
  <c r="U43" i="4"/>
  <c r="Y42" i="4"/>
  <c r="X42" i="4"/>
  <c r="W42" i="4"/>
  <c r="V42" i="4"/>
  <c r="U42" i="4"/>
  <c r="Y41" i="4"/>
  <c r="X41" i="4"/>
  <c r="W41" i="4"/>
  <c r="V41" i="4"/>
  <c r="U41" i="4"/>
  <c r="Y40" i="4"/>
  <c r="X40" i="4"/>
  <c r="W40" i="4"/>
  <c r="V40" i="4"/>
  <c r="U40" i="4"/>
  <c r="Y39" i="4"/>
  <c r="X39" i="4"/>
  <c r="W39" i="4"/>
  <c r="V39" i="4"/>
  <c r="U39" i="4"/>
  <c r="Y38" i="4"/>
  <c r="X38" i="4"/>
  <c r="W38" i="4"/>
  <c r="V38" i="4"/>
  <c r="U38" i="4"/>
  <c r="Y37" i="4"/>
  <c r="X37" i="4"/>
  <c r="W37" i="4"/>
  <c r="V37" i="4"/>
  <c r="U37" i="4"/>
  <c r="Y36" i="4"/>
  <c r="X36" i="4"/>
  <c r="W36" i="4"/>
  <c r="V36" i="4"/>
  <c r="U36" i="4"/>
  <c r="Y35" i="4"/>
  <c r="X35" i="4"/>
  <c r="W35" i="4"/>
  <c r="V35" i="4"/>
  <c r="U35" i="4"/>
  <c r="Y34" i="4"/>
  <c r="X34" i="4"/>
  <c r="W34" i="4"/>
  <c r="V34" i="4"/>
  <c r="U34" i="4"/>
  <c r="Y33" i="4"/>
  <c r="X33" i="4"/>
  <c r="W33" i="4"/>
  <c r="V33" i="4"/>
  <c r="U33" i="4"/>
  <c r="Y32" i="4"/>
  <c r="X32" i="4"/>
  <c r="W32" i="4"/>
  <c r="V32" i="4"/>
  <c r="U32" i="4"/>
  <c r="Y31" i="4"/>
  <c r="X31" i="4"/>
  <c r="W31" i="4"/>
  <c r="V31" i="4"/>
  <c r="U31" i="4"/>
  <c r="Y30" i="4"/>
  <c r="X30" i="4"/>
  <c r="W30" i="4"/>
  <c r="V30" i="4"/>
  <c r="U30" i="4"/>
  <c r="Y28" i="4"/>
  <c r="X28" i="4"/>
  <c r="W28" i="4"/>
  <c r="V28" i="4"/>
  <c r="U28" i="4"/>
  <c r="Y27" i="4"/>
  <c r="X27" i="4"/>
  <c r="W27" i="4"/>
  <c r="V27" i="4"/>
  <c r="U27" i="4"/>
  <c r="Y25" i="4"/>
  <c r="X25" i="4"/>
  <c r="W25" i="4"/>
  <c r="V25" i="4"/>
  <c r="U25" i="4"/>
  <c r="Y24" i="4"/>
  <c r="X24" i="4"/>
  <c r="W24" i="4"/>
  <c r="V24" i="4"/>
  <c r="U24" i="4"/>
  <c r="Y23" i="4"/>
  <c r="X23" i="4"/>
  <c r="W23" i="4"/>
  <c r="V23" i="4"/>
  <c r="U23" i="4"/>
  <c r="Y22" i="4"/>
  <c r="X22" i="4"/>
  <c r="W22" i="4"/>
  <c r="V22" i="4"/>
  <c r="U22" i="4"/>
  <c r="Y21" i="4"/>
  <c r="X21" i="4"/>
  <c r="W21" i="4"/>
  <c r="V21" i="4"/>
  <c r="U21" i="4"/>
  <c r="Y20" i="4"/>
  <c r="X20" i="4"/>
  <c r="W20" i="4"/>
  <c r="V20" i="4"/>
  <c r="U20" i="4"/>
  <c r="Y19" i="4"/>
  <c r="X19" i="4"/>
  <c r="W19" i="4"/>
  <c r="V19" i="4"/>
  <c r="U19" i="4"/>
  <c r="Y18" i="4"/>
  <c r="X18" i="4"/>
  <c r="W18" i="4"/>
  <c r="V18" i="4"/>
  <c r="U18" i="4"/>
  <c r="Y17" i="4"/>
  <c r="X17" i="4"/>
  <c r="W17" i="4"/>
  <c r="V17" i="4"/>
  <c r="U17" i="4"/>
  <c r="Y15" i="4"/>
  <c r="X15" i="4"/>
  <c r="W15" i="4"/>
  <c r="V15" i="4"/>
  <c r="U15" i="4"/>
  <c r="Y14" i="4"/>
  <c r="X14" i="4"/>
  <c r="W14" i="4"/>
  <c r="V14" i="4"/>
  <c r="U14" i="4"/>
  <c r="Y13" i="4"/>
  <c r="X13" i="4"/>
  <c r="W13" i="4"/>
  <c r="V13" i="4"/>
  <c r="U13" i="4"/>
  <c r="Y12" i="4"/>
  <c r="X12" i="4"/>
  <c r="W12" i="4"/>
  <c r="V12" i="4"/>
  <c r="U12" i="4"/>
  <c r="Y11" i="4"/>
  <c r="X11" i="4"/>
  <c r="W11" i="4"/>
  <c r="V11" i="4"/>
  <c r="U11" i="4"/>
  <c r="V8" i="4"/>
  <c r="W8" i="4"/>
  <c r="X8" i="4"/>
  <c r="Y8" i="4"/>
  <c r="U8" i="4"/>
  <c r="M8" i="4"/>
  <c r="A69" i="4"/>
  <c r="A70" i="4"/>
  <c r="A71" i="4"/>
  <c r="A72" i="4"/>
  <c r="A73" i="4"/>
  <c r="A74" i="4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26" i="10"/>
  <c r="A27" i="10"/>
  <c r="A28" i="10"/>
  <c r="A29" i="10"/>
  <c r="A30" i="10"/>
  <c r="A31" i="10"/>
  <c r="A32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4" i="10"/>
  <c r="A56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4" i="6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4" i="13"/>
  <c r="A5" i="13"/>
  <c r="A6" i="13"/>
  <c r="A7" i="13"/>
  <c r="D6" i="12"/>
  <c r="B12" i="11"/>
  <c r="L112" i="8"/>
  <c r="C4" i="11"/>
  <c r="B13" i="11"/>
  <c r="B14" i="11"/>
  <c r="B15" i="11"/>
  <c r="B16" i="11"/>
  <c r="B17" i="11"/>
  <c r="B18" i="11"/>
  <c r="B19" i="11"/>
  <c r="B27" i="11"/>
  <c r="B28" i="11"/>
  <c r="B29" i="11"/>
  <c r="B30" i="11"/>
  <c r="B31" i="11"/>
  <c r="B32" i="11"/>
  <c r="B33" i="11"/>
  <c r="B34" i="11"/>
  <c r="B20" i="11"/>
  <c r="B21" i="11"/>
  <c r="B22" i="11"/>
  <c r="B23" i="11"/>
  <c r="B24" i="11"/>
  <c r="B25" i="11"/>
  <c r="B26" i="11"/>
  <c r="B5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0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4" i="11"/>
  <c r="A275" i="11"/>
  <c r="A276" i="11"/>
  <c r="A277" i="11"/>
  <c r="A278" i="11"/>
  <c r="A279" i="11"/>
  <c r="A280" i="11"/>
  <c r="A281" i="11"/>
  <c r="A282" i="11"/>
  <c r="A283" i="11"/>
  <c r="A284" i="11"/>
  <c r="A285" i="11"/>
  <c r="A286" i="11"/>
  <c r="A287" i="11"/>
  <c r="A288" i="11"/>
  <c r="A289" i="11"/>
  <c r="A290" i="11"/>
  <c r="A291" i="11"/>
  <c r="A292" i="11"/>
  <c r="A293" i="11"/>
  <c r="A294" i="11"/>
  <c r="A295" i="11"/>
  <c r="A296" i="11"/>
  <c r="A297" i="11"/>
  <c r="A298" i="11"/>
  <c r="A299" i="11"/>
  <c r="A300" i="11"/>
  <c r="A301" i="11"/>
  <c r="A302" i="11"/>
  <c r="A303" i="11"/>
  <c r="A304" i="11"/>
  <c r="A305" i="11"/>
  <c r="A306" i="11"/>
  <c r="A307" i="11"/>
  <c r="A308" i="11"/>
  <c r="A309" i="11"/>
  <c r="A310" i="11"/>
  <c r="A311" i="11"/>
  <c r="A312" i="11"/>
  <c r="A313" i="11"/>
  <c r="A314" i="11"/>
  <c r="A315" i="11"/>
  <c r="A316" i="11"/>
  <c r="A317" i="11"/>
  <c r="A318" i="11"/>
  <c r="A319" i="11"/>
  <c r="A320" i="11"/>
  <c r="A321" i="11"/>
  <c r="A322" i="11"/>
  <c r="A323" i="11"/>
  <c r="A324" i="11"/>
  <c r="A325" i="11"/>
  <c r="A326" i="11"/>
  <c r="A327" i="11"/>
  <c r="A328" i="11"/>
  <c r="A329" i="11"/>
  <c r="A330" i="11"/>
  <c r="A331" i="11"/>
  <c r="A332" i="11"/>
  <c r="A333" i="11"/>
  <c r="A334" i="11"/>
  <c r="A335" i="11"/>
  <c r="A336" i="11"/>
  <c r="A337" i="11"/>
  <c r="A338" i="11"/>
  <c r="A339" i="11"/>
  <c r="A340" i="11"/>
  <c r="A341" i="11"/>
  <c r="A342" i="11"/>
  <c r="A343" i="11"/>
  <c r="A344" i="11"/>
  <c r="A345" i="11"/>
  <c r="A346" i="11"/>
  <c r="A347" i="11"/>
  <c r="A348" i="11"/>
  <c r="A349" i="11"/>
  <c r="A350" i="11"/>
  <c r="A351" i="11"/>
  <c r="A352" i="11"/>
  <c r="A353" i="11"/>
  <c r="A354" i="11"/>
  <c r="A355" i="11"/>
  <c r="A356" i="11"/>
  <c r="A357" i="11"/>
  <c r="A358" i="11"/>
  <c r="A359" i="11"/>
  <c r="A360" i="11"/>
  <c r="A361" i="11"/>
  <c r="A362" i="11"/>
  <c r="A363" i="11"/>
  <c r="A364" i="11"/>
  <c r="A365" i="11"/>
  <c r="A366" i="11"/>
  <c r="A367" i="11"/>
  <c r="A368" i="11"/>
  <c r="A369" i="11"/>
  <c r="A370" i="11"/>
  <c r="A371" i="11"/>
  <c r="A372" i="11"/>
  <c r="A373" i="11"/>
  <c r="A374" i="11"/>
  <c r="A375" i="11"/>
  <c r="A376" i="11"/>
  <c r="A377" i="11"/>
  <c r="A378" i="11"/>
  <c r="A379" i="11"/>
  <c r="A380" i="11"/>
  <c r="A381" i="11"/>
  <c r="A382" i="11"/>
  <c r="A383" i="11"/>
  <c r="A384" i="11"/>
  <c r="A385" i="11"/>
  <c r="A386" i="11"/>
  <c r="A387" i="11"/>
  <c r="A388" i="11"/>
  <c r="A389" i="11"/>
  <c r="A390" i="11"/>
  <c r="A391" i="11"/>
  <c r="A392" i="11"/>
  <c r="A393" i="11"/>
  <c r="A394" i="11"/>
  <c r="A395" i="11"/>
  <c r="A396" i="11"/>
  <c r="A397" i="11"/>
  <c r="A398" i="11"/>
  <c r="A399" i="11"/>
  <c r="A400" i="11"/>
  <c r="A401" i="11"/>
  <c r="A402" i="11"/>
  <c r="A403" i="11"/>
  <c r="A404" i="11"/>
  <c r="A405" i="11"/>
  <c r="A406" i="11"/>
  <c r="A407" i="11"/>
  <c r="A408" i="11"/>
  <c r="A409" i="11"/>
  <c r="A410" i="11"/>
  <c r="A411" i="11"/>
  <c r="A412" i="11"/>
  <c r="A413" i="11"/>
  <c r="A414" i="11"/>
  <c r="A415" i="11"/>
  <c r="A416" i="11"/>
  <c r="A417" i="11"/>
  <c r="A418" i="11"/>
  <c r="A419" i="11"/>
  <c r="A420" i="11"/>
  <c r="A421" i="11"/>
  <c r="A422" i="11"/>
  <c r="A423" i="11"/>
  <c r="A424" i="11"/>
  <c r="A425" i="11"/>
  <c r="A426" i="11"/>
  <c r="A427" i="11"/>
  <c r="A428" i="11"/>
  <c r="A429" i="11"/>
  <c r="A430" i="11"/>
  <c r="A431" i="11"/>
  <c r="A432" i="11"/>
  <c r="A433" i="11"/>
  <c r="A434" i="11"/>
  <c r="A435" i="11"/>
  <c r="A436" i="11"/>
  <c r="A437" i="11"/>
  <c r="A438" i="11"/>
  <c r="A439" i="11"/>
  <c r="A440" i="11"/>
  <c r="A441" i="11"/>
  <c r="A442" i="11"/>
  <c r="A443" i="11"/>
  <c r="A444" i="11"/>
  <c r="A445" i="11"/>
  <c r="A446" i="11"/>
  <c r="A447" i="11"/>
  <c r="A448" i="11"/>
  <c r="A449" i="11"/>
  <c r="A450" i="11"/>
  <c r="A451" i="11"/>
  <c r="A452" i="11"/>
  <c r="A453" i="11"/>
  <c r="A454" i="11"/>
  <c r="A455" i="11"/>
  <c r="A456" i="11"/>
  <c r="A457" i="11"/>
  <c r="A458" i="11"/>
  <c r="A459" i="11"/>
  <c r="A460" i="11"/>
  <c r="A461" i="11"/>
  <c r="A462" i="11"/>
  <c r="A463" i="11"/>
  <c r="A464" i="11"/>
  <c r="A465" i="11"/>
  <c r="A466" i="11"/>
  <c r="A467" i="11"/>
  <c r="A468" i="11"/>
  <c r="A469" i="11"/>
  <c r="A470" i="11"/>
  <c r="A471" i="11"/>
  <c r="A472" i="11"/>
  <c r="A473" i="11"/>
  <c r="A474" i="11"/>
  <c r="A475" i="11"/>
  <c r="A476" i="11"/>
  <c r="A477" i="11"/>
  <c r="A478" i="11"/>
  <c r="A479" i="11"/>
  <c r="A480" i="11"/>
  <c r="A481" i="11"/>
  <c r="A482" i="11"/>
  <c r="A483" i="11"/>
  <c r="A484" i="11"/>
  <c r="A485" i="11"/>
  <c r="A486" i="11"/>
  <c r="A487" i="11"/>
  <c r="A488" i="11"/>
  <c r="A489" i="11"/>
  <c r="A490" i="11"/>
  <c r="A491" i="11"/>
  <c r="A492" i="11"/>
  <c r="A493" i="11"/>
  <c r="A494" i="11"/>
  <c r="A495" i="11"/>
  <c r="A496" i="11"/>
  <c r="A497" i="11"/>
  <c r="A498" i="11"/>
  <c r="A499" i="11"/>
  <c r="A500" i="11"/>
  <c r="A501" i="11"/>
  <c r="A502" i="11"/>
  <c r="A503" i="11"/>
  <c r="A504" i="11"/>
  <c r="A505" i="11"/>
  <c r="A506" i="11"/>
  <c r="A507" i="11"/>
  <c r="A508" i="11"/>
  <c r="A509" i="11"/>
  <c r="A510" i="11"/>
  <c r="A511" i="11"/>
  <c r="A512" i="11"/>
  <c r="A513" i="11"/>
  <c r="A514" i="11"/>
  <c r="A515" i="11"/>
  <c r="A516" i="11"/>
  <c r="A517" i="11"/>
  <c r="A518" i="11"/>
  <c r="A519" i="11"/>
  <c r="A520" i="11"/>
  <c r="A521" i="11"/>
  <c r="A522" i="11"/>
  <c r="A523" i="11"/>
  <c r="A524" i="11"/>
  <c r="A525" i="11"/>
  <c r="A526" i="11"/>
  <c r="A527" i="11"/>
  <c r="A528" i="11"/>
  <c r="A529" i="11"/>
  <c r="A530" i="11"/>
  <c r="A531" i="11"/>
  <c r="A532" i="11"/>
  <c r="A533" i="11"/>
  <c r="A534" i="11"/>
  <c r="A535" i="11"/>
  <c r="A536" i="11"/>
  <c r="A537" i="11"/>
  <c r="A538" i="11"/>
  <c r="A539" i="11"/>
  <c r="A540" i="11"/>
  <c r="A541" i="11"/>
  <c r="A542" i="11"/>
  <c r="A543" i="11"/>
  <c r="A544" i="11"/>
  <c r="A545" i="11"/>
  <c r="A546" i="11"/>
  <c r="A547" i="11"/>
  <c r="A548" i="11"/>
  <c r="A549" i="11"/>
  <c r="A550" i="11"/>
  <c r="A551" i="11"/>
  <c r="A552" i="11"/>
  <c r="A553" i="11"/>
  <c r="A554" i="11"/>
  <c r="A555" i="11"/>
  <c r="A556" i="11"/>
  <c r="A557" i="11"/>
  <c r="A558" i="11"/>
  <c r="A559" i="11"/>
  <c r="A560" i="11"/>
  <c r="A561" i="11"/>
  <c r="A562" i="11"/>
  <c r="A563" i="11"/>
  <c r="A564" i="11"/>
  <c r="A565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0" i="11"/>
  <c r="A651" i="11"/>
  <c r="A652" i="11"/>
  <c r="A653" i="11"/>
  <c r="A654" i="11"/>
  <c r="A655" i="11"/>
  <c r="A656" i="11"/>
  <c r="A657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4" i="11"/>
  <c r="A765" i="11"/>
  <c r="A766" i="11"/>
  <c r="A767" i="11"/>
  <c r="A768" i="11"/>
  <c r="A769" i="11"/>
  <c r="A770" i="11"/>
  <c r="A771" i="11"/>
  <c r="A772" i="11"/>
  <c r="A773" i="11"/>
  <c r="A774" i="11"/>
  <c r="A775" i="11"/>
  <c r="A776" i="11"/>
  <c r="A777" i="11"/>
  <c r="A778" i="11"/>
  <c r="A779" i="11"/>
  <c r="A780" i="11"/>
  <c r="A781" i="11"/>
  <c r="A782" i="11"/>
  <c r="A783" i="11"/>
  <c r="A784" i="11"/>
  <c r="A785" i="11"/>
  <c r="A786" i="11"/>
  <c r="A787" i="11"/>
  <c r="A788" i="11"/>
  <c r="A789" i="11"/>
  <c r="A790" i="11"/>
  <c r="A791" i="11"/>
  <c r="A792" i="1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3" i="11"/>
  <c r="A844" i="11"/>
  <c r="A845" i="11"/>
  <c r="A846" i="11"/>
  <c r="A847" i="11"/>
  <c r="A848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866" i="11"/>
  <c r="A867" i="11"/>
  <c r="A868" i="11"/>
  <c r="A869" i="11"/>
  <c r="A870" i="11"/>
  <c r="A871" i="11"/>
  <c r="A872" i="11"/>
  <c r="A873" i="11"/>
  <c r="A874" i="11"/>
  <c r="A875" i="11"/>
  <c r="A876" i="11"/>
  <c r="A877" i="11"/>
  <c r="A878" i="11"/>
  <c r="A879" i="11"/>
  <c r="A880" i="11"/>
  <c r="A881" i="11"/>
  <c r="A882" i="11"/>
  <c r="A883" i="11"/>
  <c r="A884" i="11"/>
  <c r="A885" i="11"/>
  <c r="A886" i="11"/>
  <c r="A887" i="11"/>
  <c r="A888" i="11"/>
  <c r="A889" i="11"/>
  <c r="A890" i="11"/>
  <c r="A891" i="11"/>
  <c r="A892" i="11"/>
  <c r="A893" i="11"/>
  <c r="A894" i="11"/>
  <c r="A895" i="11"/>
  <c r="A896" i="11"/>
  <c r="A897" i="11"/>
  <c r="A898" i="11"/>
  <c r="A899" i="11"/>
  <c r="A900" i="11"/>
  <c r="A901" i="11"/>
  <c r="A902" i="11"/>
  <c r="A903" i="11"/>
  <c r="A904" i="11"/>
  <c r="A905" i="11"/>
  <c r="A906" i="11"/>
  <c r="A907" i="11"/>
  <c r="A908" i="11"/>
  <c r="A909" i="11"/>
  <c r="A910" i="11"/>
  <c r="A911" i="11"/>
  <c r="A912" i="11"/>
  <c r="A913" i="11"/>
  <c r="A914" i="11"/>
  <c r="A915" i="11"/>
  <c r="A916" i="11"/>
  <c r="A917" i="11"/>
  <c r="A918" i="11"/>
  <c r="A919" i="11"/>
  <c r="A920" i="11"/>
  <c r="A921" i="11"/>
  <c r="A922" i="11"/>
  <c r="A923" i="11"/>
  <c r="A924" i="11"/>
  <c r="A925" i="11"/>
  <c r="A926" i="11"/>
  <c r="A927" i="11"/>
  <c r="A928" i="11"/>
  <c r="A929" i="11"/>
  <c r="A930" i="11"/>
  <c r="A931" i="11"/>
  <c r="A932" i="11"/>
  <c r="A933" i="11"/>
  <c r="A934" i="11"/>
  <c r="A935" i="11"/>
  <c r="A936" i="11"/>
  <c r="A937" i="11"/>
  <c r="A938" i="11"/>
  <c r="A939" i="11"/>
  <c r="A940" i="11"/>
  <c r="A941" i="11"/>
  <c r="A942" i="11"/>
  <c r="A943" i="11"/>
  <c r="A944" i="11"/>
  <c r="A945" i="11"/>
  <c r="A946" i="11"/>
  <c r="A947" i="11"/>
  <c r="A948" i="11"/>
  <c r="A949" i="11"/>
  <c r="A950" i="11"/>
  <c r="A951" i="11"/>
  <c r="A952" i="11"/>
  <c r="A953" i="11"/>
  <c r="A954" i="11"/>
  <c r="A955" i="11"/>
  <c r="A956" i="11"/>
  <c r="A957" i="11"/>
  <c r="A958" i="11"/>
  <c r="A959" i="11"/>
  <c r="A960" i="11"/>
  <c r="A961" i="11"/>
  <c r="A962" i="11"/>
  <c r="A963" i="11"/>
  <c r="A964" i="11"/>
  <c r="A965" i="11"/>
  <c r="A966" i="11"/>
  <c r="A967" i="11"/>
  <c r="A968" i="11"/>
  <c r="A969" i="11"/>
  <c r="A970" i="11"/>
  <c r="A971" i="11"/>
  <c r="A972" i="11"/>
  <c r="A973" i="11"/>
  <c r="A974" i="11"/>
  <c r="A975" i="11"/>
  <c r="A976" i="11"/>
  <c r="A977" i="11"/>
  <c r="A978" i="11"/>
  <c r="A979" i="11"/>
  <c r="A980" i="11"/>
  <c r="A981" i="11"/>
  <c r="A982" i="11"/>
  <c r="A983" i="11"/>
  <c r="A984" i="11"/>
  <c r="A985" i="11"/>
  <c r="A986" i="11"/>
  <c r="A987" i="11"/>
  <c r="A988" i="11"/>
  <c r="A989" i="11"/>
  <c r="A990" i="11"/>
  <c r="A991" i="11"/>
  <c r="A992" i="11"/>
  <c r="A993" i="11"/>
  <c r="A994" i="11"/>
  <c r="A995" i="11"/>
  <c r="A996" i="11"/>
  <c r="A997" i="11"/>
  <c r="A998" i="11"/>
  <c r="A999" i="11"/>
  <c r="A1000" i="11"/>
  <c r="A1001" i="11"/>
  <c r="A1002" i="11"/>
  <c r="A1003" i="11"/>
  <c r="A1004" i="11"/>
  <c r="A1005" i="11"/>
  <c r="A1006" i="11"/>
  <c r="A1007" i="11"/>
  <c r="A1008" i="11"/>
  <c r="A1009" i="11"/>
  <c r="A1010" i="11"/>
  <c r="A1011" i="11"/>
  <c r="A1012" i="11"/>
  <c r="A1013" i="11"/>
  <c r="A1014" i="11"/>
  <c r="A1015" i="11"/>
  <c r="A1016" i="11"/>
  <c r="A1017" i="11"/>
  <c r="A1018" i="11"/>
  <c r="A1019" i="11"/>
  <c r="A1020" i="11"/>
  <c r="A1021" i="11"/>
  <c r="A1022" i="11"/>
  <c r="A1023" i="11"/>
  <c r="A1024" i="11"/>
  <c r="A1025" i="11"/>
  <c r="A1026" i="11"/>
  <c r="A1027" i="11"/>
  <c r="A1028" i="11"/>
  <c r="A1029" i="11"/>
  <c r="A1030" i="11"/>
  <c r="A1031" i="11"/>
  <c r="A1032" i="11"/>
  <c r="A1033" i="11"/>
  <c r="A1034" i="11"/>
  <c r="A1035" i="11"/>
  <c r="A1036" i="11"/>
  <c r="A1037" i="11"/>
  <c r="A1038" i="11"/>
  <c r="A1039" i="11"/>
  <c r="A1040" i="11"/>
  <c r="A1041" i="11"/>
  <c r="A1042" i="11"/>
  <c r="A1043" i="11"/>
  <c r="A1044" i="11"/>
  <c r="A1045" i="11"/>
  <c r="A1046" i="11"/>
  <c r="A1047" i="11"/>
  <c r="A1048" i="11"/>
  <c r="A1049" i="11"/>
  <c r="A1050" i="11"/>
  <c r="A1051" i="11"/>
  <c r="A1052" i="11"/>
  <c r="A1053" i="11"/>
  <c r="A1054" i="11"/>
  <c r="A1055" i="11"/>
  <c r="A1056" i="11"/>
  <c r="A1057" i="11"/>
  <c r="A1058" i="11"/>
  <c r="A1059" i="11"/>
  <c r="A1060" i="11"/>
  <c r="A1061" i="11"/>
  <c r="A1062" i="11"/>
  <c r="A1063" i="11"/>
  <c r="A1064" i="11"/>
  <c r="A1065" i="11"/>
  <c r="A1066" i="11"/>
  <c r="A1067" i="11"/>
  <c r="A1068" i="11"/>
  <c r="A1069" i="11"/>
  <c r="A1070" i="11"/>
  <c r="A1071" i="11"/>
  <c r="A1072" i="11"/>
  <c r="A1073" i="11"/>
  <c r="A1074" i="11"/>
  <c r="A1075" i="11"/>
  <c r="A1076" i="11"/>
  <c r="A1077" i="11"/>
  <c r="A1078" i="11"/>
  <c r="A1079" i="11"/>
  <c r="A1080" i="11"/>
  <c r="A1081" i="11"/>
  <c r="A1082" i="11"/>
  <c r="A1083" i="11"/>
  <c r="A1084" i="11"/>
  <c r="A1085" i="11"/>
  <c r="A1086" i="11"/>
  <c r="A1087" i="11"/>
  <c r="A1088" i="11"/>
  <c r="A1089" i="11"/>
  <c r="A1090" i="11"/>
  <c r="A1091" i="11"/>
  <c r="A1092" i="11"/>
  <c r="A1093" i="11"/>
  <c r="A1094" i="11"/>
  <c r="A1095" i="11"/>
  <c r="A1096" i="11"/>
  <c r="A1097" i="11"/>
  <c r="A1098" i="11"/>
  <c r="A1099" i="11"/>
  <c r="A1100" i="11"/>
  <c r="A1101" i="11"/>
  <c r="A1102" i="11"/>
  <c r="A1103" i="11"/>
  <c r="A1104" i="11"/>
  <c r="A1105" i="11"/>
  <c r="A1106" i="11"/>
  <c r="A1107" i="11"/>
  <c r="A1108" i="11"/>
  <c r="A1109" i="11"/>
  <c r="A1110" i="11"/>
  <c r="A1111" i="11"/>
  <c r="A1112" i="11"/>
  <c r="A1113" i="11"/>
  <c r="A1114" i="11"/>
  <c r="A1115" i="11"/>
  <c r="A1116" i="11"/>
  <c r="A1117" i="11"/>
  <c r="A1118" i="11"/>
  <c r="A1119" i="11"/>
  <c r="A1120" i="11"/>
  <c r="A1121" i="11"/>
  <c r="A1122" i="11"/>
  <c r="A1123" i="11"/>
  <c r="A1124" i="11"/>
  <c r="A1125" i="11"/>
  <c r="A1126" i="11"/>
  <c r="A1127" i="11"/>
  <c r="A1128" i="11"/>
  <c r="A1129" i="11"/>
  <c r="A1130" i="11"/>
  <c r="A1131" i="11"/>
  <c r="A1132" i="11"/>
  <c r="A1133" i="11"/>
  <c r="A1134" i="11"/>
  <c r="A1135" i="11"/>
  <c r="A1136" i="11"/>
  <c r="A1137" i="11"/>
  <c r="A1138" i="11"/>
  <c r="A1139" i="11"/>
  <c r="A1140" i="11"/>
  <c r="A1141" i="11"/>
  <c r="A1142" i="11"/>
  <c r="A1143" i="11"/>
  <c r="A1144" i="11"/>
  <c r="A1145" i="11"/>
  <c r="A1146" i="11"/>
  <c r="A1147" i="11"/>
  <c r="A1148" i="11"/>
  <c r="A1149" i="11"/>
  <c r="A1150" i="11"/>
  <c r="A1151" i="11"/>
  <c r="A1152" i="11"/>
  <c r="A1153" i="11"/>
  <c r="A1154" i="11"/>
  <c r="A1155" i="11"/>
  <c r="A1156" i="11"/>
  <c r="A1157" i="11"/>
  <c r="A1158" i="11"/>
  <c r="A1159" i="11"/>
  <c r="A1160" i="11"/>
  <c r="A1161" i="11"/>
  <c r="A1162" i="11"/>
  <c r="A1163" i="11"/>
  <c r="A1164" i="11"/>
  <c r="A1165" i="11"/>
  <c r="A1166" i="11"/>
  <c r="A1167" i="11"/>
  <c r="A1168" i="11"/>
  <c r="A1169" i="11"/>
  <c r="A1170" i="11"/>
  <c r="A1171" i="11"/>
  <c r="A1172" i="11"/>
  <c r="A1173" i="11"/>
  <c r="A1174" i="11"/>
  <c r="A1175" i="11"/>
  <c r="A1176" i="11"/>
  <c r="A1177" i="11"/>
  <c r="A1178" i="11"/>
  <c r="A1179" i="11"/>
  <c r="A1180" i="11"/>
  <c r="A1181" i="11"/>
  <c r="A1182" i="11"/>
  <c r="A1183" i="11"/>
  <c r="A1184" i="11"/>
  <c r="A1185" i="11"/>
  <c r="A1186" i="11"/>
  <c r="A1187" i="11"/>
  <c r="A1188" i="11"/>
  <c r="A1189" i="11"/>
  <c r="A1190" i="11"/>
  <c r="A1191" i="11"/>
  <c r="A1192" i="11"/>
  <c r="A1193" i="11"/>
  <c r="A1194" i="11"/>
  <c r="A1195" i="11"/>
  <c r="A1196" i="11"/>
  <c r="A1197" i="11"/>
  <c r="A1198" i="11"/>
  <c r="A1199" i="11"/>
  <c r="A1200" i="11"/>
  <c r="A1201" i="11"/>
  <c r="A1202" i="11"/>
  <c r="A1203" i="11"/>
  <c r="A1204" i="11"/>
  <c r="A1205" i="11"/>
  <c r="A1206" i="11"/>
  <c r="A1207" i="11"/>
  <c r="A1208" i="11"/>
  <c r="A1209" i="11"/>
  <c r="A1210" i="11"/>
  <c r="A1211" i="11"/>
  <c r="A1212" i="11"/>
  <c r="A1213" i="11"/>
  <c r="A1214" i="11"/>
  <c r="A1215" i="11"/>
  <c r="A1216" i="11"/>
  <c r="A1217" i="11"/>
  <c r="A1218" i="11"/>
  <c r="A1219" i="11"/>
  <c r="A1220" i="11"/>
  <c r="A1221" i="11"/>
  <c r="A1222" i="11"/>
  <c r="A1223" i="11"/>
  <c r="A1224" i="11"/>
  <c r="A1225" i="11"/>
  <c r="A1226" i="11"/>
  <c r="A1227" i="11"/>
  <c r="A1228" i="11"/>
  <c r="A1229" i="11"/>
  <c r="A1230" i="11"/>
  <c r="A1231" i="11"/>
  <c r="A1232" i="11"/>
  <c r="A1233" i="11"/>
  <c r="A1234" i="11"/>
  <c r="A1235" i="11"/>
  <c r="A1236" i="11"/>
  <c r="A1237" i="11"/>
  <c r="A1238" i="11"/>
  <c r="A1239" i="11"/>
  <c r="A1240" i="11"/>
  <c r="A1241" i="11"/>
  <c r="A1242" i="11"/>
  <c r="A1243" i="11"/>
  <c r="A1244" i="11"/>
  <c r="A1245" i="11"/>
  <c r="A1246" i="11"/>
  <c r="A1247" i="11"/>
  <c r="A1248" i="11"/>
  <c r="A1249" i="11"/>
  <c r="A1250" i="11"/>
  <c r="A1251" i="11"/>
  <c r="A1252" i="11"/>
  <c r="A1253" i="11"/>
  <c r="A1254" i="11"/>
  <c r="A1255" i="11"/>
  <c r="A1256" i="11"/>
  <c r="A1257" i="11"/>
  <c r="A1258" i="11"/>
  <c r="A1259" i="11"/>
  <c r="A1260" i="11"/>
  <c r="A1261" i="11"/>
  <c r="A1262" i="11"/>
  <c r="A1263" i="11"/>
  <c r="A1264" i="11"/>
  <c r="A1265" i="11"/>
  <c r="A1266" i="11"/>
  <c r="A1267" i="11"/>
  <c r="A1268" i="11"/>
  <c r="A1269" i="11"/>
  <c r="A1270" i="11"/>
  <c r="A1271" i="11"/>
  <c r="A1272" i="11"/>
  <c r="A1273" i="11"/>
  <c r="A1274" i="11"/>
  <c r="A1275" i="11"/>
  <c r="A1276" i="11"/>
  <c r="A1277" i="11"/>
  <c r="A1278" i="11"/>
  <c r="A1279" i="11"/>
  <c r="A1280" i="11"/>
  <c r="A1281" i="11"/>
  <c r="A1282" i="11"/>
  <c r="A1283" i="11"/>
  <c r="A1284" i="11"/>
  <c r="A1285" i="11"/>
  <c r="A1286" i="11"/>
  <c r="A1287" i="11"/>
  <c r="A1288" i="11"/>
  <c r="A1289" i="11"/>
  <c r="A1290" i="11"/>
  <c r="A1291" i="11"/>
  <c r="A1292" i="11"/>
  <c r="A1293" i="11"/>
  <c r="A1294" i="11"/>
  <c r="A1295" i="11"/>
  <c r="A1296" i="11"/>
  <c r="A1297" i="11"/>
  <c r="A1298" i="11"/>
  <c r="A1299" i="11"/>
  <c r="A1300" i="11"/>
  <c r="A1301" i="11"/>
  <c r="A1302" i="11"/>
  <c r="A1303" i="11"/>
  <c r="A1304" i="11"/>
  <c r="A1305" i="11"/>
  <c r="A1306" i="11"/>
  <c r="A1307" i="11"/>
  <c r="A1308" i="11"/>
  <c r="A1309" i="11"/>
  <c r="A1310" i="11"/>
  <c r="A1311" i="11"/>
  <c r="A1312" i="11"/>
  <c r="A1313" i="11"/>
  <c r="A1314" i="11"/>
  <c r="A1315" i="11"/>
  <c r="A1316" i="11"/>
  <c r="A1317" i="11"/>
  <c r="A1318" i="11"/>
  <c r="A1319" i="11"/>
  <c r="A1320" i="11"/>
  <c r="A1321" i="11"/>
  <c r="A1322" i="11"/>
  <c r="A1323" i="11"/>
  <c r="A1324" i="11"/>
  <c r="A1325" i="11"/>
  <c r="A1326" i="11"/>
  <c r="A1327" i="11"/>
  <c r="A1328" i="11"/>
  <c r="A1329" i="11"/>
  <c r="A1330" i="11"/>
  <c r="A1331" i="11"/>
  <c r="A1332" i="11"/>
  <c r="A1333" i="11"/>
  <c r="A1334" i="11"/>
  <c r="A1335" i="11"/>
  <c r="A1336" i="11"/>
  <c r="A1337" i="11"/>
  <c r="A1338" i="11"/>
  <c r="A1339" i="11"/>
  <c r="A1340" i="11"/>
  <c r="A1341" i="11"/>
  <c r="A1342" i="11"/>
  <c r="A1343" i="11"/>
  <c r="A1344" i="11"/>
  <c r="A1345" i="11"/>
  <c r="A1346" i="11"/>
  <c r="A1347" i="11"/>
  <c r="A1348" i="11"/>
  <c r="A1349" i="11"/>
  <c r="A1350" i="11"/>
  <c r="A1351" i="11"/>
  <c r="A1352" i="11"/>
  <c r="A1353" i="11"/>
  <c r="A1354" i="11"/>
  <c r="A1355" i="11"/>
  <c r="A1356" i="11"/>
  <c r="A1357" i="11"/>
  <c r="A1358" i="11"/>
  <c r="A1359" i="11"/>
  <c r="A1360" i="11"/>
  <c r="A1361" i="11"/>
  <c r="A1362" i="11"/>
  <c r="A1363" i="11"/>
  <c r="A1364" i="11"/>
  <c r="A1365" i="11"/>
  <c r="A1366" i="11"/>
  <c r="A1367" i="11"/>
  <c r="A1368" i="11"/>
  <c r="A1369" i="11"/>
  <c r="A1370" i="11"/>
  <c r="A1371" i="11"/>
  <c r="A1372" i="11"/>
  <c r="A1373" i="11"/>
  <c r="A1374" i="11"/>
  <c r="A1375" i="11"/>
  <c r="A1376" i="11"/>
  <c r="A1377" i="11"/>
  <c r="A1378" i="11"/>
  <c r="A1379" i="11"/>
  <c r="A1380" i="11"/>
  <c r="A1381" i="11"/>
  <c r="A1382" i="11"/>
  <c r="A1383" i="11"/>
  <c r="A1384" i="11"/>
  <c r="A1385" i="11"/>
  <c r="A1386" i="11"/>
  <c r="A1387" i="11"/>
  <c r="A1388" i="11"/>
  <c r="A1389" i="11"/>
  <c r="A1390" i="11"/>
  <c r="A1391" i="11"/>
  <c r="A1392" i="11"/>
  <c r="A1393" i="11"/>
  <c r="A1394" i="11"/>
  <c r="A1395" i="11"/>
  <c r="A1396" i="11"/>
  <c r="A1397" i="11"/>
  <c r="A1398" i="11"/>
  <c r="A1399" i="11"/>
  <c r="A1400" i="11"/>
  <c r="A1401" i="11"/>
  <c r="A1402" i="11"/>
  <c r="A1403" i="11"/>
  <c r="A1404" i="11"/>
  <c r="A1405" i="11"/>
  <c r="A1406" i="11"/>
  <c r="A1407" i="11"/>
  <c r="A1408" i="11"/>
  <c r="A1409" i="11"/>
  <c r="A1410" i="11"/>
  <c r="A1411" i="11"/>
  <c r="A1412" i="11"/>
  <c r="A1413" i="11"/>
  <c r="A1414" i="11"/>
  <c r="A1415" i="11"/>
  <c r="A1416" i="11"/>
  <c r="A1417" i="11"/>
  <c r="A1418" i="11"/>
  <c r="A1419" i="11"/>
  <c r="A1420" i="11"/>
  <c r="A1421" i="11"/>
  <c r="A1422" i="11"/>
  <c r="A1423" i="11"/>
  <c r="A1424" i="11"/>
  <c r="A1425" i="11"/>
  <c r="A1426" i="11"/>
  <c r="A1427" i="11"/>
  <c r="A1428" i="11"/>
  <c r="A1429" i="11"/>
  <c r="A1430" i="11"/>
  <c r="A1431" i="11"/>
  <c r="A1432" i="11"/>
  <c r="A1433" i="11"/>
  <c r="A1434" i="11"/>
  <c r="A1435" i="11"/>
  <c r="A1436" i="11"/>
  <c r="A1437" i="11"/>
  <c r="A1438" i="11"/>
  <c r="A1439" i="11"/>
  <c r="A1440" i="11"/>
  <c r="A1441" i="11"/>
  <c r="A1442" i="11"/>
  <c r="A1443" i="11"/>
  <c r="A1444" i="11"/>
  <c r="A1445" i="11"/>
  <c r="A1446" i="11"/>
  <c r="A1447" i="11"/>
  <c r="A1448" i="11"/>
  <c r="A1449" i="11"/>
  <c r="A1450" i="11"/>
  <c r="A1451" i="11"/>
  <c r="A1452" i="11"/>
  <c r="A1453" i="11"/>
  <c r="A1454" i="11"/>
  <c r="A1455" i="11"/>
  <c r="A1456" i="11"/>
  <c r="A1457" i="11"/>
  <c r="A1458" i="11"/>
  <c r="A1459" i="11"/>
  <c r="A1460" i="11"/>
  <c r="A1461" i="11"/>
  <c r="A1462" i="11"/>
  <c r="A1463" i="11"/>
  <c r="A1464" i="11"/>
  <c r="A1465" i="11"/>
  <c r="A1466" i="11"/>
  <c r="A1467" i="11"/>
  <c r="A1468" i="11"/>
  <c r="A1469" i="11"/>
  <c r="A1470" i="11"/>
  <c r="A1471" i="11"/>
  <c r="A1472" i="11"/>
  <c r="A1473" i="11"/>
  <c r="A1474" i="11"/>
  <c r="A1475" i="11"/>
  <c r="A1476" i="11"/>
  <c r="A1477" i="11"/>
  <c r="A1478" i="11"/>
  <c r="A1479" i="11"/>
  <c r="A1480" i="11"/>
  <c r="A1481" i="11"/>
  <c r="A1482" i="11"/>
  <c r="A1483" i="11"/>
  <c r="A1484" i="11"/>
  <c r="A1485" i="11"/>
  <c r="A1486" i="11"/>
  <c r="A1487" i="11"/>
  <c r="A1488" i="11"/>
  <c r="A1489" i="11"/>
  <c r="A1490" i="11"/>
  <c r="A1491" i="11"/>
  <c r="A1492" i="11"/>
  <c r="A1493" i="11"/>
  <c r="A1494" i="11"/>
  <c r="A1495" i="11"/>
  <c r="A1496" i="11"/>
  <c r="A1497" i="11"/>
  <c r="A1498" i="11"/>
  <c r="A1499" i="11"/>
  <c r="A1500" i="11"/>
  <c r="A1501" i="11"/>
  <c r="A1502" i="11"/>
  <c r="A1503" i="11"/>
  <c r="A1504" i="11"/>
  <c r="A1505" i="11"/>
  <c r="A1506" i="11"/>
  <c r="A1507" i="11"/>
  <c r="A1508" i="11"/>
  <c r="A1509" i="11"/>
  <c r="A1510" i="11"/>
  <c r="A1511" i="11"/>
  <c r="A1512" i="11"/>
  <c r="A1513" i="11"/>
  <c r="A1514" i="11"/>
  <c r="A1515" i="11"/>
  <c r="A1516" i="11"/>
  <c r="A1517" i="11"/>
  <c r="A1518" i="11"/>
  <c r="A1519" i="11"/>
  <c r="A1520" i="11"/>
  <c r="A1521" i="11"/>
  <c r="A1522" i="11"/>
  <c r="A1523" i="11"/>
  <c r="A1524" i="11"/>
  <c r="A1525" i="11"/>
  <c r="A1526" i="11"/>
  <c r="A1527" i="11"/>
  <c r="A1528" i="11"/>
  <c r="A1529" i="11"/>
  <c r="A1530" i="11"/>
  <c r="A1531" i="11"/>
  <c r="A1532" i="11"/>
  <c r="A1533" i="11"/>
  <c r="A1534" i="11"/>
  <c r="A1535" i="11"/>
  <c r="A1536" i="11"/>
  <c r="A1537" i="11"/>
  <c r="A1538" i="11"/>
  <c r="A1539" i="11"/>
  <c r="A1540" i="11"/>
  <c r="A1541" i="11"/>
  <c r="A1542" i="11"/>
  <c r="A1543" i="11"/>
  <c r="A1544" i="11"/>
  <c r="A1545" i="11"/>
  <c r="A1546" i="11"/>
  <c r="A1547" i="11"/>
  <c r="A1548" i="11"/>
  <c r="A1549" i="11"/>
  <c r="A1550" i="11"/>
  <c r="A1551" i="11"/>
  <c r="A1552" i="11"/>
  <c r="A1553" i="11"/>
  <c r="A1554" i="11"/>
  <c r="A1555" i="11"/>
  <c r="A1556" i="11"/>
  <c r="A1557" i="11"/>
  <c r="A1558" i="11"/>
  <c r="A1559" i="11"/>
  <c r="A1560" i="11"/>
  <c r="A1561" i="11"/>
  <c r="A1562" i="11"/>
  <c r="A1563" i="11"/>
  <c r="A1564" i="11"/>
  <c r="A1565" i="11"/>
  <c r="A1566" i="11"/>
  <c r="A1567" i="11"/>
  <c r="A1568" i="11"/>
  <c r="A1569" i="11"/>
  <c r="A1570" i="11"/>
  <c r="A1571" i="11"/>
  <c r="A1572" i="11"/>
  <c r="A1573" i="11"/>
  <c r="A1574" i="11"/>
  <c r="A1575" i="11"/>
  <c r="A1576" i="11"/>
  <c r="A1577" i="11"/>
  <c r="A1578" i="11"/>
  <c r="A1579" i="11"/>
  <c r="A1580" i="11"/>
  <c r="A1581" i="11"/>
  <c r="A1582" i="11"/>
  <c r="A1583" i="11"/>
  <c r="A1584" i="11"/>
  <c r="A1585" i="11"/>
  <c r="A1586" i="11"/>
  <c r="A1587" i="11"/>
  <c r="A1588" i="11"/>
  <c r="A1589" i="11"/>
  <c r="A1590" i="11"/>
  <c r="A1591" i="11"/>
  <c r="A1592" i="11"/>
  <c r="A1593" i="11"/>
  <c r="A1594" i="11"/>
  <c r="A1595" i="11"/>
  <c r="A1596" i="11"/>
  <c r="A1597" i="11"/>
  <c r="A1598" i="11"/>
  <c r="A1599" i="11"/>
  <c r="A1600" i="11"/>
  <c r="A1601" i="11"/>
  <c r="A1602" i="11"/>
  <c r="A1603" i="11"/>
  <c r="A1604" i="11"/>
  <c r="A1605" i="11"/>
  <c r="A1606" i="11"/>
  <c r="A1607" i="11"/>
  <c r="A1608" i="11"/>
  <c r="A1609" i="11"/>
  <c r="A1610" i="11"/>
  <c r="A1611" i="11"/>
  <c r="A1612" i="11"/>
  <c r="A1613" i="11"/>
  <c r="A1614" i="11"/>
  <c r="A1615" i="11"/>
  <c r="A1616" i="11"/>
  <c r="A1617" i="11"/>
  <c r="A1618" i="11"/>
  <c r="A1619" i="11"/>
  <c r="A1620" i="11"/>
  <c r="A1621" i="11"/>
  <c r="A1622" i="11"/>
  <c r="A1623" i="11"/>
  <c r="A1624" i="11"/>
  <c r="A1625" i="11"/>
  <c r="A1626" i="11"/>
  <c r="A1627" i="11"/>
  <c r="A1628" i="11"/>
  <c r="A1629" i="11"/>
  <c r="A1630" i="11"/>
  <c r="A1631" i="11"/>
  <c r="A1632" i="11"/>
  <c r="A1633" i="11"/>
  <c r="A1634" i="11"/>
  <c r="A1635" i="11"/>
  <c r="A1636" i="11"/>
  <c r="A1637" i="11"/>
  <c r="A1638" i="11"/>
  <c r="A1639" i="11"/>
  <c r="A1640" i="11"/>
  <c r="A1641" i="11"/>
  <c r="A1642" i="11"/>
  <c r="A1643" i="11"/>
  <c r="A1644" i="11"/>
  <c r="A1645" i="11"/>
  <c r="A1646" i="11"/>
  <c r="A1647" i="11"/>
  <c r="A1648" i="11"/>
  <c r="A1649" i="11"/>
  <c r="A1650" i="11"/>
  <c r="A1651" i="11"/>
  <c r="A1652" i="11"/>
  <c r="A1653" i="11"/>
  <c r="A1654" i="11"/>
  <c r="A1655" i="11"/>
  <c r="A1656" i="11"/>
  <c r="A1657" i="11"/>
  <c r="A1658" i="11"/>
  <c r="A1659" i="11"/>
  <c r="A1660" i="11"/>
  <c r="A1661" i="11"/>
  <c r="A1662" i="11"/>
  <c r="A1663" i="11"/>
  <c r="A1664" i="11"/>
  <c r="A1665" i="11"/>
  <c r="A1666" i="11"/>
  <c r="A1667" i="11"/>
  <c r="A1668" i="11"/>
  <c r="A1669" i="11"/>
  <c r="A1670" i="11"/>
  <c r="A1671" i="11"/>
  <c r="A1672" i="11"/>
  <c r="A1673" i="11"/>
  <c r="A1674" i="11"/>
  <c r="A1675" i="11"/>
  <c r="A1676" i="11"/>
  <c r="A1677" i="11"/>
  <c r="A1678" i="11"/>
  <c r="A1679" i="11"/>
  <c r="A1680" i="11"/>
  <c r="A1681" i="11"/>
  <c r="A1682" i="11"/>
  <c r="A1683" i="11"/>
  <c r="A1684" i="11"/>
  <c r="A1685" i="11"/>
  <c r="A1686" i="11"/>
  <c r="A1687" i="11"/>
  <c r="A1688" i="11"/>
  <c r="A1689" i="11"/>
  <c r="A1690" i="11"/>
  <c r="A1691" i="11"/>
  <c r="A1692" i="11"/>
  <c r="A1693" i="11"/>
  <c r="A1694" i="11"/>
  <c r="A1695" i="11"/>
  <c r="A1696" i="11"/>
  <c r="A1697" i="11"/>
  <c r="A1698" i="11"/>
  <c r="A1699" i="11"/>
  <c r="A1700" i="11"/>
  <c r="A1701" i="11"/>
  <c r="A1702" i="11"/>
  <c r="A1703" i="11"/>
  <c r="A1704" i="11"/>
  <c r="A1705" i="11"/>
  <c r="A1706" i="11"/>
  <c r="A1707" i="11"/>
  <c r="A1708" i="11"/>
  <c r="A1709" i="11"/>
  <c r="A1710" i="11"/>
  <c r="A1711" i="11"/>
  <c r="A1712" i="11"/>
  <c r="A1713" i="11"/>
  <c r="A1714" i="11"/>
  <c r="A1715" i="11"/>
  <c r="A1716" i="11"/>
  <c r="A1717" i="11"/>
  <c r="A1718" i="11"/>
  <c r="A1719" i="11"/>
  <c r="A1720" i="11"/>
  <c r="A1721" i="11"/>
  <c r="A1722" i="11"/>
  <c r="A1723" i="11"/>
  <c r="A1724" i="11"/>
  <c r="A1725" i="11"/>
  <c r="A1726" i="11"/>
  <c r="A1727" i="11"/>
  <c r="A1728" i="11"/>
  <c r="A1729" i="11"/>
  <c r="A1730" i="11"/>
  <c r="A1731" i="11"/>
  <c r="A1732" i="11"/>
  <c r="A1733" i="11"/>
  <c r="A1734" i="11"/>
  <c r="A1735" i="11"/>
  <c r="A1736" i="11"/>
  <c r="A1737" i="11"/>
  <c r="A1738" i="11"/>
  <c r="A1739" i="11"/>
  <c r="A1740" i="11"/>
  <c r="A1741" i="11"/>
  <c r="A1742" i="11"/>
  <c r="A1743" i="11"/>
  <c r="A1744" i="11"/>
  <c r="A1745" i="11"/>
  <c r="A1746" i="11"/>
  <c r="A1747" i="11"/>
  <c r="A1748" i="11"/>
  <c r="A1749" i="11"/>
  <c r="A1750" i="11"/>
  <c r="A1751" i="11"/>
  <c r="A1752" i="11"/>
  <c r="A1753" i="11"/>
  <c r="A1754" i="11"/>
  <c r="A1755" i="11"/>
  <c r="A1756" i="11"/>
  <c r="A1757" i="11"/>
  <c r="A1758" i="11"/>
  <c r="A1759" i="11"/>
  <c r="A1760" i="11"/>
  <c r="A1761" i="11"/>
  <c r="A1762" i="11"/>
  <c r="A1763" i="11"/>
  <c r="A1764" i="11"/>
  <c r="A1765" i="11"/>
  <c r="A1766" i="11"/>
  <c r="A1767" i="11"/>
  <c r="A1768" i="11"/>
  <c r="A1769" i="11"/>
  <c r="A1770" i="11"/>
  <c r="A1771" i="11"/>
  <c r="A1772" i="11"/>
  <c r="A1773" i="11"/>
  <c r="A1774" i="11"/>
  <c r="A1775" i="11"/>
  <c r="A1776" i="11"/>
  <c r="A1777" i="11"/>
  <c r="A1778" i="11"/>
  <c r="A1779" i="11"/>
  <c r="A1780" i="11"/>
  <c r="A1781" i="11"/>
  <c r="A1782" i="11"/>
  <c r="A1783" i="11"/>
  <c r="A1784" i="11"/>
  <c r="A1785" i="11"/>
  <c r="A1786" i="11"/>
  <c r="A1787" i="11"/>
  <c r="A1788" i="11"/>
  <c r="A1789" i="11"/>
  <c r="A1790" i="11"/>
  <c r="A1791" i="11"/>
  <c r="A1792" i="11"/>
  <c r="A1793" i="11"/>
  <c r="A1794" i="11"/>
  <c r="A1795" i="11"/>
  <c r="A1796" i="11"/>
  <c r="A1797" i="11"/>
  <c r="A1798" i="11"/>
  <c r="A1799" i="11"/>
  <c r="A1800" i="11"/>
  <c r="A1801" i="11"/>
  <c r="A1802" i="11"/>
  <c r="A1803" i="11"/>
  <c r="A1804" i="11"/>
  <c r="A1805" i="11"/>
  <c r="A1806" i="11"/>
  <c r="A1807" i="11"/>
  <c r="A1808" i="11"/>
  <c r="A1809" i="11"/>
  <c r="A1810" i="11"/>
  <c r="A1811" i="11"/>
  <c r="A1812" i="11"/>
  <c r="A1813" i="11"/>
  <c r="A1814" i="11"/>
  <c r="A1815" i="11"/>
  <c r="A1816" i="11"/>
  <c r="A1817" i="11"/>
  <c r="A1818" i="11"/>
  <c r="A1819" i="11"/>
  <c r="A1820" i="11"/>
  <c r="A1821" i="11"/>
  <c r="A1822" i="11"/>
  <c r="A1823" i="11"/>
  <c r="A1824" i="11"/>
  <c r="A1825" i="11"/>
  <c r="A1826" i="11"/>
  <c r="A1827" i="11"/>
  <c r="A1828" i="11"/>
  <c r="A1829" i="11"/>
  <c r="A1830" i="11"/>
  <c r="A1831" i="11"/>
  <c r="A1832" i="11"/>
  <c r="A1833" i="11"/>
  <c r="A1834" i="11"/>
  <c r="A1835" i="11"/>
  <c r="A1836" i="11"/>
  <c r="A1837" i="11"/>
  <c r="A1838" i="11"/>
  <c r="A1839" i="11"/>
  <c r="A1840" i="11"/>
  <c r="A1841" i="11"/>
  <c r="A1842" i="11"/>
  <c r="A1843" i="11"/>
  <c r="A1844" i="11"/>
  <c r="A1845" i="11"/>
  <c r="A1846" i="11"/>
  <c r="A1847" i="11"/>
  <c r="A1848" i="11"/>
  <c r="A1849" i="11"/>
  <c r="A1850" i="11"/>
  <c r="A1851" i="11"/>
  <c r="A1852" i="11"/>
  <c r="A1853" i="11"/>
  <c r="A1854" i="11"/>
  <c r="A1855" i="11"/>
  <c r="A1856" i="11"/>
  <c r="A1857" i="11"/>
  <c r="A1858" i="11"/>
  <c r="A1859" i="11"/>
  <c r="A1860" i="11"/>
  <c r="A1861" i="11"/>
  <c r="A1862" i="11"/>
  <c r="A1863" i="11"/>
  <c r="A1864" i="11"/>
  <c r="A1865" i="11"/>
  <c r="A1866" i="11"/>
  <c r="A1867" i="11"/>
  <c r="A1868" i="11"/>
  <c r="A1869" i="11"/>
  <c r="A1870" i="11"/>
  <c r="A1871" i="11"/>
  <c r="A1872" i="11"/>
  <c r="A1873" i="11"/>
  <c r="A1874" i="11"/>
  <c r="A1875" i="11"/>
  <c r="A1876" i="11"/>
  <c r="A1877" i="11"/>
  <c r="A1878" i="11"/>
  <c r="A1879" i="11"/>
  <c r="A1880" i="11"/>
  <c r="A1881" i="11"/>
  <c r="A1882" i="11"/>
  <c r="A1883" i="11"/>
  <c r="A1884" i="11"/>
  <c r="A1885" i="11"/>
  <c r="A1886" i="11"/>
  <c r="A1887" i="11"/>
  <c r="A1888" i="11"/>
  <c r="A1889" i="11"/>
  <c r="A1890" i="11"/>
  <c r="A1891" i="11"/>
  <c r="A1892" i="11"/>
  <c r="A1893" i="11"/>
  <c r="A1894" i="11"/>
  <c r="A1895" i="11"/>
  <c r="A1896" i="11"/>
  <c r="A1897" i="11"/>
  <c r="A1898" i="11"/>
  <c r="A1899" i="11"/>
  <c r="A1900" i="11"/>
  <c r="A1901" i="11"/>
  <c r="A1902" i="11"/>
  <c r="A1903" i="11"/>
  <c r="A1904" i="11"/>
  <c r="A1905" i="11"/>
  <c r="A1906" i="11"/>
  <c r="A1907" i="11"/>
  <c r="A1908" i="11"/>
  <c r="A1909" i="11"/>
  <c r="A1910" i="11"/>
  <c r="A1911" i="11"/>
  <c r="A1912" i="11"/>
  <c r="A1913" i="11"/>
  <c r="A1914" i="11"/>
  <c r="A1915" i="11"/>
  <c r="A1916" i="11"/>
  <c r="A1917" i="11"/>
  <c r="A1918" i="11"/>
  <c r="A1919" i="11"/>
  <c r="A1920" i="11"/>
  <c r="A1921" i="11"/>
  <c r="A1922" i="11"/>
  <c r="A1923" i="11"/>
  <c r="A1924" i="11"/>
  <c r="A1925" i="11"/>
  <c r="A1926" i="11"/>
  <c r="A1927" i="11"/>
  <c r="A1928" i="11"/>
  <c r="A1929" i="11"/>
  <c r="A1930" i="11"/>
  <c r="A1931" i="11"/>
  <c r="A1932" i="11"/>
  <c r="A1933" i="11"/>
  <c r="A1934" i="11"/>
  <c r="A1935" i="11"/>
  <c r="A1936" i="11"/>
  <c r="A1937" i="11"/>
  <c r="A1938" i="11"/>
  <c r="A1939" i="11"/>
  <c r="A1940" i="11"/>
  <c r="A1941" i="11"/>
  <c r="A1942" i="11"/>
  <c r="A1943" i="11"/>
  <c r="A1944" i="11"/>
  <c r="A1945" i="11"/>
  <c r="A1946" i="11"/>
  <c r="A1947" i="11"/>
  <c r="A1948" i="11"/>
  <c r="A1949" i="11"/>
  <c r="A1950" i="11"/>
  <c r="A1951" i="11"/>
  <c r="A1952" i="11"/>
  <c r="A1953" i="11"/>
  <c r="A1954" i="11"/>
  <c r="A1955" i="11"/>
  <c r="A1956" i="11"/>
  <c r="A1957" i="11"/>
  <c r="A1958" i="11"/>
  <c r="A1959" i="11"/>
  <c r="A1960" i="11"/>
  <c r="A1961" i="11"/>
  <c r="A1962" i="11"/>
  <c r="A1963" i="11"/>
  <c r="A1964" i="11"/>
  <c r="A1965" i="11"/>
  <c r="A1966" i="11"/>
  <c r="A1967" i="11"/>
  <c r="A1968" i="11"/>
  <c r="A1969" i="11"/>
  <c r="A1970" i="11"/>
  <c r="A1971" i="11"/>
  <c r="A1972" i="11"/>
  <c r="A1973" i="11"/>
  <c r="A1974" i="11"/>
  <c r="A1975" i="11"/>
  <c r="A1976" i="11"/>
  <c r="A1977" i="11"/>
  <c r="A1978" i="11"/>
  <c r="A1979" i="11"/>
  <c r="A1980" i="11"/>
  <c r="A1981" i="11"/>
  <c r="A1982" i="11"/>
  <c r="A1983" i="11"/>
  <c r="A1984" i="11"/>
  <c r="A1985" i="11"/>
  <c r="A1986" i="11"/>
  <c r="A1987" i="11"/>
  <c r="A1988" i="11"/>
  <c r="A1989" i="11"/>
  <c r="A1990" i="11"/>
  <c r="A1991" i="11"/>
  <c r="A1992" i="11"/>
  <c r="A1993" i="11"/>
  <c r="A1994" i="11"/>
  <c r="A1995" i="11"/>
  <c r="A1996" i="11"/>
  <c r="A1997" i="11"/>
  <c r="A1998" i="11"/>
  <c r="A1999" i="11"/>
  <c r="A2000" i="11"/>
  <c r="A2001" i="11"/>
  <c r="A2002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C4" i="10"/>
  <c r="C7" i="10"/>
  <c r="C8" i="10"/>
  <c r="C9" i="10"/>
  <c r="C13" i="10"/>
  <c r="C15" i="10"/>
  <c r="C16" i="10"/>
  <c r="C17" i="10"/>
  <c r="C18" i="10"/>
  <c r="C20" i="10"/>
  <c r="C21" i="10"/>
  <c r="C23" i="10"/>
  <c r="C24" i="10"/>
  <c r="C26" i="10"/>
  <c r="C27" i="10"/>
  <c r="C28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4" i="10"/>
  <c r="C55" i="10"/>
  <c r="C58" i="10"/>
  <c r="C57" i="10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6" i="11"/>
  <c r="B7" i="11"/>
  <c r="B8" i="11"/>
  <c r="B9" i="11"/>
  <c r="B10" i="11"/>
  <c r="B11" i="11"/>
  <c r="C106" i="11"/>
  <c r="C114" i="11"/>
  <c r="C105" i="11"/>
  <c r="C113" i="11"/>
  <c r="C121" i="11"/>
  <c r="C11" i="11"/>
  <c r="C9" i="11"/>
  <c r="C7" i="11"/>
  <c r="C5" i="11"/>
  <c r="C19" i="11"/>
  <c r="C17" i="11"/>
  <c r="C15" i="11"/>
  <c r="C13" i="11"/>
  <c r="C101" i="11"/>
  <c r="C99" i="11"/>
  <c r="C97" i="11"/>
  <c r="C95" i="11"/>
  <c r="C93" i="11"/>
  <c r="C91" i="11"/>
  <c r="C89" i="11"/>
  <c r="C87" i="11"/>
  <c r="C85" i="11"/>
  <c r="C83" i="11"/>
  <c r="C81" i="11"/>
  <c r="C79" i="11"/>
  <c r="C77" i="11"/>
  <c r="C75" i="11"/>
  <c r="C73" i="11"/>
  <c r="C71" i="11"/>
  <c r="C69" i="11"/>
  <c r="C67" i="11"/>
  <c r="C65" i="11"/>
  <c r="C63" i="11"/>
  <c r="C61" i="11"/>
  <c r="C59" i="11"/>
  <c r="C57" i="11"/>
  <c r="C55" i="11"/>
  <c r="C53" i="11"/>
  <c r="C51" i="11"/>
  <c r="C49" i="11"/>
  <c r="C47" i="11"/>
  <c r="C45" i="11"/>
  <c r="C43" i="11"/>
  <c r="C41" i="11"/>
  <c r="C39" i="11"/>
  <c r="C37" i="11"/>
  <c r="C35" i="11"/>
  <c r="C33" i="11"/>
  <c r="C31" i="11"/>
  <c r="C29" i="11"/>
  <c r="C27" i="11"/>
  <c r="C25" i="11"/>
  <c r="C23" i="11"/>
  <c r="C21" i="11"/>
  <c r="C152" i="11"/>
  <c r="C150" i="11"/>
  <c r="C148" i="11"/>
  <c r="C146" i="11"/>
  <c r="C144" i="11"/>
  <c r="C142" i="11"/>
  <c r="C140" i="11"/>
  <c r="C138" i="11"/>
  <c r="C136" i="11"/>
  <c r="C134" i="11"/>
  <c r="C132" i="11"/>
  <c r="C130" i="11"/>
  <c r="C128" i="11"/>
  <c r="C126" i="11"/>
  <c r="C124" i="11"/>
  <c r="C122" i="11"/>
  <c r="C117" i="11"/>
  <c r="C109" i="11"/>
  <c r="C118" i="11"/>
  <c r="C110" i="11"/>
  <c r="C125" i="11"/>
  <c r="C129" i="11"/>
  <c r="C133" i="11"/>
  <c r="C137" i="11"/>
  <c r="C141" i="11"/>
  <c r="C145" i="11"/>
  <c r="C149" i="11"/>
  <c r="C22" i="11"/>
  <c r="C26" i="11"/>
  <c r="C30" i="11"/>
  <c r="C34" i="11"/>
  <c r="C38" i="11"/>
  <c r="C42" i="11"/>
  <c r="C46" i="11"/>
  <c r="C50" i="11"/>
  <c r="C54" i="11"/>
  <c r="C58" i="11"/>
  <c r="C62" i="11"/>
  <c r="C66" i="11"/>
  <c r="C70" i="11"/>
  <c r="C74" i="11"/>
  <c r="C78" i="11"/>
  <c r="C82" i="11"/>
  <c r="C86" i="11"/>
  <c r="C90" i="11"/>
  <c r="C94" i="11"/>
  <c r="C98" i="11"/>
  <c r="C102" i="11"/>
  <c r="C16" i="11"/>
  <c r="C20" i="11"/>
  <c r="C8" i="11"/>
  <c r="C12" i="11"/>
  <c r="C153" i="11"/>
  <c r="B154" i="11"/>
  <c r="C119" i="11"/>
  <c r="C115" i="11"/>
  <c r="C111" i="11"/>
  <c r="C107" i="11"/>
  <c r="C120" i="11"/>
  <c r="C116" i="11"/>
  <c r="C112" i="11"/>
  <c r="C108" i="11"/>
  <c r="C103" i="11"/>
  <c r="C127" i="11"/>
  <c r="C131" i="11"/>
  <c r="C135" i="11"/>
  <c r="C139" i="11"/>
  <c r="C143" i="11"/>
  <c r="C147" i="11"/>
  <c r="C151" i="11"/>
  <c r="C24" i="11"/>
  <c r="C28" i="11"/>
  <c r="C32" i="11"/>
  <c r="C36" i="11"/>
  <c r="C40" i="11"/>
  <c r="C44" i="11"/>
  <c r="C48" i="11"/>
  <c r="C52" i="11"/>
  <c r="C56" i="11"/>
  <c r="C60" i="11"/>
  <c r="C64" i="11"/>
  <c r="C68" i="11"/>
  <c r="C72" i="11"/>
  <c r="C76" i="11"/>
  <c r="C80" i="11"/>
  <c r="C84" i="11"/>
  <c r="C88" i="11"/>
  <c r="C92" i="11"/>
  <c r="C96" i="11"/>
  <c r="C100" i="11"/>
  <c r="C14" i="11"/>
  <c r="C18" i="11"/>
  <c r="C6" i="11"/>
  <c r="C10" i="11"/>
  <c r="C123" i="11"/>
  <c r="C104" i="11"/>
  <c r="C154" i="11"/>
  <c r="B155" i="11"/>
  <c r="C155" i="11"/>
  <c r="B156" i="11"/>
  <c r="C156" i="11"/>
  <c r="B57" i="10"/>
  <c r="B157" i="11"/>
  <c r="C157" i="11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B158" i="11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B159" i="11"/>
  <c r="C159" i="11"/>
  <c r="C158" i="11"/>
  <c r="A8" i="1"/>
  <c r="A9" i="1"/>
  <c r="B160" i="11"/>
  <c r="C160" i="11"/>
  <c r="V62" i="4"/>
  <c r="W62" i="4"/>
  <c r="X62" i="4"/>
  <c r="Y62" i="4"/>
  <c r="U62" i="4"/>
  <c r="B161" i="11"/>
  <c r="C161" i="11"/>
  <c r="B162" i="11"/>
  <c r="H112" i="8"/>
  <c r="B163" i="11"/>
  <c r="C162" i="11"/>
  <c r="B164" i="11"/>
  <c r="C163" i="11"/>
  <c r="B165" i="11"/>
  <c r="C164" i="11"/>
  <c r="C9" i="4"/>
  <c r="C10" i="4"/>
  <c r="C11" i="4"/>
  <c r="C12" i="4"/>
  <c r="C16" i="4"/>
  <c r="C17" i="4"/>
  <c r="C21" i="4"/>
  <c r="C22" i="4"/>
  <c r="C26" i="4"/>
  <c r="C27" i="4"/>
  <c r="C28" i="4"/>
  <c r="C29" i="4"/>
  <c r="C32" i="4"/>
  <c r="C36" i="4"/>
  <c r="C38" i="4"/>
  <c r="C39" i="4"/>
  <c r="C40" i="4"/>
  <c r="C44" i="4"/>
  <c r="C46" i="4"/>
  <c r="C48" i="4"/>
  <c r="C51" i="4"/>
  <c r="C54" i="4"/>
  <c r="C56" i="4"/>
  <c r="C5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8" i="4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M61" i="4"/>
  <c r="K112" i="8"/>
  <c r="J112" i="8"/>
  <c r="B166" i="11"/>
  <c r="C165" i="11"/>
  <c r="B167" i="11"/>
  <c r="C166" i="11"/>
  <c r="G125" i="8"/>
  <c r="G138" i="8"/>
  <c r="E54" i="10"/>
  <c r="E40" i="10"/>
  <c r="E32" i="10"/>
  <c r="E21" i="10"/>
  <c r="E44" i="10"/>
  <c r="E36" i="10"/>
  <c r="E16" i="10"/>
  <c r="E4" i="10"/>
  <c r="E18" i="10"/>
  <c r="E30" i="10"/>
  <c r="E38" i="10"/>
  <c r="E48" i="10"/>
  <c r="E50" i="10"/>
  <c r="E7" i="10"/>
  <c r="E15" i="10"/>
  <c r="E20" i="10"/>
  <c r="E26" i="10"/>
  <c r="E31" i="10"/>
  <c r="E35" i="10"/>
  <c r="E39" i="10"/>
  <c r="E43" i="10"/>
  <c r="E47" i="10"/>
  <c r="E13" i="10"/>
  <c r="E24" i="10"/>
  <c r="E34" i="10"/>
  <c r="E42" i="10"/>
  <c r="E46" i="10"/>
  <c r="F4" i="10"/>
  <c r="E9" i="10"/>
  <c r="E17" i="10"/>
  <c r="E23" i="10"/>
  <c r="E28" i="10"/>
  <c r="E33" i="10"/>
  <c r="E37" i="10"/>
  <c r="E41" i="10"/>
  <c r="E45" i="10"/>
  <c r="E49" i="10"/>
  <c r="E55" i="10"/>
  <c r="D4" i="10"/>
  <c r="C167" i="11"/>
  <c r="B168" i="11"/>
  <c r="G130" i="8"/>
  <c r="G128" i="8"/>
  <c r="G126" i="8"/>
  <c r="G124" i="8"/>
  <c r="G134" i="8"/>
  <c r="G129" i="8"/>
  <c r="G131" i="8"/>
  <c r="B169" i="11"/>
  <c r="C168" i="11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C8" i="2"/>
  <c r="C15" i="2"/>
  <c r="F8" i="2"/>
  <c r="F18" i="2"/>
  <c r="G6" i="2"/>
  <c r="G7" i="2"/>
  <c r="G4" i="2"/>
  <c r="A10" i="1"/>
  <c r="A11" i="1"/>
  <c r="A12" i="1"/>
  <c r="A13" i="1"/>
  <c r="A14" i="1"/>
  <c r="G137" i="8"/>
  <c r="G132" i="8"/>
  <c r="G133" i="8"/>
  <c r="G136" i="8"/>
  <c r="G135" i="8"/>
  <c r="G127" i="8"/>
  <c r="G123" i="8"/>
  <c r="G121" i="8"/>
  <c r="C169" i="11"/>
  <c r="B170" i="1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F16" i="2"/>
  <c r="B8" i="2"/>
  <c r="E8" i="2"/>
  <c r="C18" i="2"/>
  <c r="F17" i="2"/>
  <c r="C16" i="2"/>
  <c r="F15" i="2"/>
  <c r="G5" i="2"/>
  <c r="D8" i="2"/>
  <c r="C17" i="2"/>
  <c r="G122" i="8"/>
  <c r="B171" i="11"/>
  <c r="C170" i="11"/>
  <c r="B18" i="2"/>
  <c r="B17" i="2"/>
  <c r="B15" i="2"/>
  <c r="G8" i="2"/>
  <c r="H61" i="4"/>
  <c r="D18" i="2"/>
  <c r="D15" i="2"/>
  <c r="D17" i="2"/>
  <c r="E15" i="2"/>
  <c r="E17" i="2"/>
  <c r="E18" i="2"/>
  <c r="D16" i="2"/>
  <c r="E16" i="2"/>
  <c r="B16" i="2"/>
  <c r="C171" i="11"/>
  <c r="B172" i="11"/>
  <c r="H11" i="4"/>
  <c r="H13" i="4"/>
  <c r="H31" i="4"/>
  <c r="H47" i="4"/>
  <c r="H59" i="4"/>
  <c r="H28" i="4"/>
  <c r="D28" i="4"/>
  <c r="H14" i="4"/>
  <c r="H34" i="4"/>
  <c r="H58" i="4"/>
  <c r="H19" i="4"/>
  <c r="H27" i="4"/>
  <c r="H37" i="4"/>
  <c r="H45" i="4"/>
  <c r="H53" i="4"/>
  <c r="H12" i="4"/>
  <c r="H32" i="4"/>
  <c r="H48" i="4"/>
  <c r="H30" i="4"/>
  <c r="H46" i="4"/>
  <c r="H8" i="4"/>
  <c r="H25" i="4"/>
  <c r="H43" i="4"/>
  <c r="H36" i="4"/>
  <c r="H42" i="4"/>
  <c r="H21" i="4"/>
  <c r="H39" i="4"/>
  <c r="H51" i="4"/>
  <c r="H20" i="4"/>
  <c r="H44" i="4"/>
  <c r="H22" i="4"/>
  <c r="H50" i="4"/>
  <c r="H15" i="4"/>
  <c r="H23" i="4"/>
  <c r="H33" i="4"/>
  <c r="H41" i="4"/>
  <c r="H49" i="4"/>
  <c r="H57" i="4"/>
  <c r="H24" i="4"/>
  <c r="H40" i="4"/>
  <c r="H18" i="4"/>
  <c r="H38" i="4"/>
  <c r="H54" i="4"/>
  <c r="H17" i="4"/>
  <c r="H35" i="4"/>
  <c r="H55" i="4"/>
  <c r="H52" i="4"/>
  <c r="G17" i="2"/>
  <c r="G18" i="2"/>
  <c r="G15" i="2"/>
  <c r="G16" i="2"/>
  <c r="E52" i="4"/>
  <c r="G52" i="4"/>
  <c r="D52" i="4"/>
  <c r="F52" i="4"/>
  <c r="L52" i="4"/>
  <c r="E54" i="4"/>
  <c r="G54" i="4"/>
  <c r="D54" i="4"/>
  <c r="F54" i="4"/>
  <c r="L54" i="4"/>
  <c r="G14" i="3"/>
  <c r="F24" i="4"/>
  <c r="E24" i="4"/>
  <c r="G24" i="4"/>
  <c r="D24" i="4"/>
  <c r="F33" i="4"/>
  <c r="L33" i="4"/>
  <c r="E33" i="4"/>
  <c r="G33" i="4"/>
  <c r="D33" i="4"/>
  <c r="F22" i="4"/>
  <c r="L22" i="4"/>
  <c r="E22" i="4"/>
  <c r="G22" i="4"/>
  <c r="D22" i="4"/>
  <c r="F39" i="4"/>
  <c r="L39" i="4"/>
  <c r="E39" i="4"/>
  <c r="G39" i="4"/>
  <c r="D39" i="4"/>
  <c r="F8" i="4"/>
  <c r="E8" i="4"/>
  <c r="G8" i="4"/>
  <c r="D8" i="4"/>
  <c r="F30" i="4"/>
  <c r="E30" i="4"/>
  <c r="D30" i="4"/>
  <c r="G30" i="4"/>
  <c r="E32" i="4"/>
  <c r="G32" i="4"/>
  <c r="D32" i="4"/>
  <c r="F32" i="4"/>
  <c r="F53" i="4"/>
  <c r="E53" i="4"/>
  <c r="G53" i="4"/>
  <c r="D53" i="4"/>
  <c r="F37" i="4"/>
  <c r="E37" i="4"/>
  <c r="G37" i="4"/>
  <c r="D37" i="4"/>
  <c r="E19" i="4"/>
  <c r="G19" i="4"/>
  <c r="F19" i="4"/>
  <c r="D19" i="4"/>
  <c r="E34" i="4"/>
  <c r="G34" i="4"/>
  <c r="D34" i="4"/>
  <c r="F34" i="4"/>
  <c r="L34" i="4"/>
  <c r="F47" i="4"/>
  <c r="E47" i="4"/>
  <c r="G47" i="4"/>
  <c r="D47" i="4"/>
  <c r="J47" i="4"/>
  <c r="E13" i="4"/>
  <c r="G13" i="4"/>
  <c r="F13" i="4"/>
  <c r="D13" i="4"/>
  <c r="F35" i="4"/>
  <c r="E35" i="4"/>
  <c r="G35" i="4"/>
  <c r="D35" i="4"/>
  <c r="J35" i="4"/>
  <c r="F18" i="4"/>
  <c r="E18" i="4"/>
  <c r="G18" i="4"/>
  <c r="D18" i="4"/>
  <c r="F49" i="4"/>
  <c r="E49" i="4"/>
  <c r="G49" i="4"/>
  <c r="D49" i="4"/>
  <c r="E15" i="4"/>
  <c r="G15" i="4"/>
  <c r="F15" i="4"/>
  <c r="D15" i="4"/>
  <c r="F20" i="4"/>
  <c r="E20" i="4"/>
  <c r="G20" i="4"/>
  <c r="D20" i="4"/>
  <c r="E42" i="4"/>
  <c r="G42" i="4"/>
  <c r="D42" i="4"/>
  <c r="F42" i="4"/>
  <c r="L42" i="4"/>
  <c r="F43" i="4"/>
  <c r="E43" i="4"/>
  <c r="G43" i="4"/>
  <c r="D43" i="4"/>
  <c r="F55" i="4"/>
  <c r="E55" i="4"/>
  <c r="G55" i="4"/>
  <c r="D55" i="4"/>
  <c r="J55" i="4"/>
  <c r="F17" i="4"/>
  <c r="E17" i="4"/>
  <c r="G17" i="4"/>
  <c r="D17" i="4"/>
  <c r="G20" i="3"/>
  <c r="E38" i="4"/>
  <c r="G38" i="4"/>
  <c r="D38" i="4"/>
  <c r="F38" i="4"/>
  <c r="E40" i="4"/>
  <c r="G40" i="4"/>
  <c r="D40" i="4"/>
  <c r="F40" i="4"/>
  <c r="F57" i="4"/>
  <c r="L57" i="4"/>
  <c r="D57" i="4"/>
  <c r="G57" i="4"/>
  <c r="E57" i="4"/>
  <c r="F41" i="4"/>
  <c r="E41" i="4"/>
  <c r="G41" i="4"/>
  <c r="D41" i="4"/>
  <c r="E23" i="4"/>
  <c r="G23" i="4"/>
  <c r="F23" i="4"/>
  <c r="D23" i="4"/>
  <c r="E50" i="4"/>
  <c r="G50" i="4"/>
  <c r="D50" i="4"/>
  <c r="J50" i="4"/>
  <c r="F50" i="4"/>
  <c r="E44" i="4"/>
  <c r="G44" i="4"/>
  <c r="D44" i="4"/>
  <c r="J44" i="4"/>
  <c r="F44" i="4"/>
  <c r="F51" i="4"/>
  <c r="L51" i="4"/>
  <c r="E51" i="4"/>
  <c r="G51" i="4"/>
  <c r="D51" i="4"/>
  <c r="E21" i="4"/>
  <c r="G21" i="4"/>
  <c r="F21" i="4"/>
  <c r="D21" i="4"/>
  <c r="E36" i="4"/>
  <c r="G36" i="4"/>
  <c r="D36" i="4"/>
  <c r="J36" i="4"/>
  <c r="F36" i="4"/>
  <c r="E25" i="4"/>
  <c r="G25" i="4"/>
  <c r="F25" i="4"/>
  <c r="D25" i="4"/>
  <c r="G24" i="3"/>
  <c r="E46" i="4"/>
  <c r="G46" i="4"/>
  <c r="D46" i="4"/>
  <c r="F46" i="4"/>
  <c r="E48" i="4"/>
  <c r="G48" i="4"/>
  <c r="D48" i="4"/>
  <c r="F48" i="4"/>
  <c r="F12" i="4"/>
  <c r="E12" i="4"/>
  <c r="G12" i="4"/>
  <c r="D12" i="4"/>
  <c r="F45" i="4"/>
  <c r="E45" i="4"/>
  <c r="G45" i="4"/>
  <c r="D45" i="4"/>
  <c r="J45" i="4"/>
  <c r="F27" i="4"/>
  <c r="D27" i="4"/>
  <c r="G27" i="4"/>
  <c r="E27" i="4"/>
  <c r="D16" i="3"/>
  <c r="E58" i="4"/>
  <c r="G58" i="4"/>
  <c r="F58" i="4"/>
  <c r="D58" i="4"/>
  <c r="F14" i="4"/>
  <c r="E14" i="4"/>
  <c r="G14" i="4"/>
  <c r="D14" i="4"/>
  <c r="G59" i="4"/>
  <c r="D59" i="4"/>
  <c r="E59" i="4"/>
  <c r="F59" i="4"/>
  <c r="L59" i="4"/>
  <c r="F31" i="4"/>
  <c r="E31" i="4"/>
  <c r="G31" i="4"/>
  <c r="D31" i="4"/>
  <c r="J31" i="4"/>
  <c r="F11" i="4"/>
  <c r="G11" i="4"/>
  <c r="E11" i="4"/>
  <c r="D11" i="4"/>
  <c r="G10" i="3"/>
  <c r="G22" i="3"/>
  <c r="G13" i="3"/>
  <c r="B173" i="11"/>
  <c r="C172" i="11"/>
  <c r="H60" i="4"/>
  <c r="G12" i="3"/>
  <c r="G16" i="3"/>
  <c r="G15" i="3"/>
  <c r="G19" i="3"/>
  <c r="G25" i="3"/>
  <c r="G18" i="3"/>
  <c r="G23" i="3"/>
  <c r="G21" i="3"/>
  <c r="G26" i="3"/>
  <c r="G17" i="3"/>
  <c r="G9" i="3"/>
  <c r="J40" i="4"/>
  <c r="L40" i="4"/>
  <c r="J52" i="4"/>
  <c r="L35" i="4"/>
  <c r="J54" i="4"/>
  <c r="J49" i="4"/>
  <c r="L49" i="4"/>
  <c r="J33" i="4"/>
  <c r="J22" i="4"/>
  <c r="J20" i="4"/>
  <c r="L20" i="4"/>
  <c r="J39" i="4"/>
  <c r="J42" i="4"/>
  <c r="J30" i="4"/>
  <c r="L30" i="4"/>
  <c r="J53" i="4"/>
  <c r="L53" i="4"/>
  <c r="J37" i="4"/>
  <c r="L37" i="4"/>
  <c r="J34" i="4"/>
  <c r="E28" i="4"/>
  <c r="G28" i="4"/>
  <c r="F28" i="4"/>
  <c r="L47" i="4"/>
  <c r="L55" i="4"/>
  <c r="J57" i="4"/>
  <c r="L50" i="4"/>
  <c r="L44" i="4"/>
  <c r="J51" i="4"/>
  <c r="L36" i="4"/>
  <c r="J48" i="4"/>
  <c r="L48" i="4"/>
  <c r="L12" i="4"/>
  <c r="J12" i="4"/>
  <c r="L45" i="4"/>
  <c r="J58" i="4"/>
  <c r="L58" i="4"/>
  <c r="J14" i="4"/>
  <c r="L14" i="4"/>
  <c r="J59" i="4"/>
  <c r="L31" i="4"/>
  <c r="G11" i="3"/>
  <c r="E60" i="4"/>
  <c r="G60" i="4"/>
  <c r="F11" i="3"/>
  <c r="F60" i="4"/>
  <c r="D60" i="4"/>
  <c r="J60" i="4"/>
  <c r="J19" i="4"/>
  <c r="I11" i="3"/>
  <c r="H62" i="4"/>
  <c r="C173" i="11"/>
  <c r="B174" i="11"/>
  <c r="D13" i="3"/>
  <c r="F15" i="3"/>
  <c r="F22" i="3"/>
  <c r="D15" i="3"/>
  <c r="F13" i="3"/>
  <c r="D22" i="3"/>
  <c r="D19" i="3"/>
  <c r="F16" i="3"/>
  <c r="D12" i="3"/>
  <c r="D11" i="3"/>
  <c r="D21" i="3"/>
  <c r="L60" i="4"/>
  <c r="K53" i="4"/>
  <c r="K45" i="4"/>
  <c r="K48" i="4"/>
  <c r="K36" i="4"/>
  <c r="D24" i="3"/>
  <c r="K44" i="4"/>
  <c r="K50" i="4"/>
  <c r="K57" i="4"/>
  <c r="K55" i="4"/>
  <c r="K34" i="4"/>
  <c r="K33" i="4"/>
  <c r="K49" i="4"/>
  <c r="F12" i="3"/>
  <c r="F21" i="3"/>
  <c r="E16" i="3"/>
  <c r="L27" i="4"/>
  <c r="F19" i="3"/>
  <c r="L11" i="4"/>
  <c r="E19" i="3"/>
  <c r="K31" i="4"/>
  <c r="K59" i="4"/>
  <c r="K14" i="4"/>
  <c r="K58" i="4"/>
  <c r="J27" i="4"/>
  <c r="C16" i="3"/>
  <c r="K12" i="4"/>
  <c r="E24" i="3"/>
  <c r="L46" i="4"/>
  <c r="F24" i="3"/>
  <c r="J25" i="4"/>
  <c r="C15" i="3"/>
  <c r="E12" i="3"/>
  <c r="L21" i="4"/>
  <c r="K51" i="4"/>
  <c r="E13" i="3"/>
  <c r="L23" i="4"/>
  <c r="J41" i="4"/>
  <c r="C22" i="3"/>
  <c r="E20" i="3"/>
  <c r="L38" i="4"/>
  <c r="F20" i="3"/>
  <c r="L13" i="4"/>
  <c r="E9" i="3"/>
  <c r="F9" i="3"/>
  <c r="K47" i="4"/>
  <c r="J28" i="4"/>
  <c r="C17" i="3"/>
  <c r="D17" i="3"/>
  <c r="L19" i="4"/>
  <c r="E26" i="3"/>
  <c r="F26" i="3"/>
  <c r="K37" i="4"/>
  <c r="E21" i="3"/>
  <c r="L32" i="4"/>
  <c r="K30" i="4"/>
  <c r="J8" i="4"/>
  <c r="E23" i="3"/>
  <c r="L43" i="4"/>
  <c r="F23" i="3"/>
  <c r="K42" i="4"/>
  <c r="K39" i="4"/>
  <c r="K20" i="4"/>
  <c r="K22" i="4"/>
  <c r="J15" i="4"/>
  <c r="C18" i="3"/>
  <c r="D18" i="3"/>
  <c r="E14" i="3"/>
  <c r="L24" i="4"/>
  <c r="F14" i="3"/>
  <c r="L18" i="4"/>
  <c r="E25" i="3"/>
  <c r="F25" i="3"/>
  <c r="K54" i="4"/>
  <c r="K35" i="4"/>
  <c r="K52" i="4"/>
  <c r="K40" i="4"/>
  <c r="J17" i="4"/>
  <c r="C10" i="3"/>
  <c r="D10" i="3"/>
  <c r="J11" i="4"/>
  <c r="C19" i="3"/>
  <c r="C24" i="3"/>
  <c r="J46" i="4"/>
  <c r="L25" i="4"/>
  <c r="E15" i="3"/>
  <c r="C12" i="3"/>
  <c r="J21" i="4"/>
  <c r="C13" i="3"/>
  <c r="J23" i="4"/>
  <c r="L41" i="4"/>
  <c r="E22" i="3"/>
  <c r="J38" i="4"/>
  <c r="C20" i="3"/>
  <c r="D20" i="3"/>
  <c r="J13" i="4"/>
  <c r="C9" i="3"/>
  <c r="D9" i="3"/>
  <c r="L28" i="4"/>
  <c r="E17" i="3"/>
  <c r="F17" i="3"/>
  <c r="C26" i="3"/>
  <c r="D26" i="3"/>
  <c r="C21" i="3"/>
  <c r="J32" i="4"/>
  <c r="L8" i="4"/>
  <c r="C23" i="3"/>
  <c r="J43" i="4"/>
  <c r="D23" i="3"/>
  <c r="L15" i="4"/>
  <c r="E18" i="3"/>
  <c r="F18" i="3"/>
  <c r="J24" i="4"/>
  <c r="C14" i="3"/>
  <c r="D14" i="3"/>
  <c r="J18" i="4"/>
  <c r="C25" i="3"/>
  <c r="D25" i="3"/>
  <c r="E10" i="3"/>
  <c r="L17" i="4"/>
  <c r="F10" i="3"/>
  <c r="D61" i="4"/>
  <c r="K60" i="4"/>
  <c r="C11" i="3"/>
  <c r="F61" i="4"/>
  <c r="G61" i="4"/>
  <c r="B175" i="11"/>
  <c r="C174" i="11"/>
  <c r="K18" i="3"/>
  <c r="K22" i="3"/>
  <c r="K26" i="3"/>
  <c r="K12" i="3"/>
  <c r="K16" i="3"/>
  <c r="K10" i="3"/>
  <c r="K17" i="3"/>
  <c r="K15" i="3"/>
  <c r="K25" i="3"/>
  <c r="K14" i="3"/>
  <c r="K23" i="3"/>
  <c r="K21" i="3"/>
  <c r="K9" i="3"/>
  <c r="K20" i="3"/>
  <c r="K13" i="3"/>
  <c r="K24" i="3"/>
  <c r="K19" i="3"/>
  <c r="K19" i="4"/>
  <c r="J11" i="3"/>
  <c r="K11" i="3"/>
  <c r="E61" i="4"/>
  <c r="E11" i="3"/>
  <c r="J61" i="4"/>
  <c r="L61" i="4"/>
  <c r="K18" i="4"/>
  <c r="I25" i="3"/>
  <c r="K43" i="4"/>
  <c r="I23" i="3"/>
  <c r="I20" i="3"/>
  <c r="K38" i="4"/>
  <c r="K11" i="4"/>
  <c r="I19" i="3"/>
  <c r="K17" i="4"/>
  <c r="I10" i="3"/>
  <c r="K8" i="4"/>
  <c r="K41" i="4"/>
  <c r="I22" i="3"/>
  <c r="I14" i="3"/>
  <c r="K24" i="4"/>
  <c r="K32" i="4"/>
  <c r="I21" i="3"/>
  <c r="I26" i="3"/>
  <c r="K13" i="4"/>
  <c r="I9" i="3"/>
  <c r="K23" i="4"/>
  <c r="I13" i="3"/>
  <c r="I12" i="3"/>
  <c r="K21" i="4"/>
  <c r="I24" i="3"/>
  <c r="K46" i="4"/>
  <c r="I18" i="3"/>
  <c r="K15" i="4"/>
  <c r="I17" i="3"/>
  <c r="K28" i="4"/>
  <c r="I15" i="3"/>
  <c r="K25" i="4"/>
  <c r="K27" i="4"/>
  <c r="I16" i="3"/>
  <c r="C175" i="11"/>
  <c r="B176" i="11"/>
  <c r="J13" i="3"/>
  <c r="J26" i="3"/>
  <c r="J21" i="3"/>
  <c r="J22" i="3"/>
  <c r="J19" i="3"/>
  <c r="J23" i="3"/>
  <c r="J25" i="3"/>
  <c r="J15" i="3"/>
  <c r="J17" i="3"/>
  <c r="J18" i="3"/>
  <c r="J24" i="3"/>
  <c r="J12" i="3"/>
  <c r="J14" i="3"/>
  <c r="J20" i="3"/>
  <c r="J16" i="3"/>
  <c r="J9" i="3"/>
  <c r="J10" i="3"/>
  <c r="K61" i="4"/>
  <c r="B177" i="11"/>
  <c r="C176" i="11"/>
  <c r="O8" i="4"/>
  <c r="R8" i="4"/>
  <c r="C177" i="11"/>
  <c r="B178" i="11"/>
  <c r="B179" i="11"/>
  <c r="C178" i="11"/>
  <c r="C179" i="11"/>
  <c r="B180" i="11"/>
  <c r="B181" i="11"/>
  <c r="C180" i="11"/>
  <c r="B182" i="11"/>
  <c r="C181" i="11"/>
  <c r="B183" i="11"/>
  <c r="C182" i="11"/>
  <c r="B184" i="11"/>
  <c r="C183" i="11"/>
  <c r="P59" i="4"/>
  <c r="P20" i="4"/>
  <c r="P45" i="4"/>
  <c r="P37" i="4"/>
  <c r="P52" i="4"/>
  <c r="P49" i="4"/>
  <c r="P44" i="4"/>
  <c r="P36" i="4"/>
  <c r="P58" i="4"/>
  <c r="P42" i="4"/>
  <c r="P34" i="4"/>
  <c r="P53" i="4"/>
  <c r="P50" i="4"/>
  <c r="P54" i="4"/>
  <c r="P51" i="4"/>
  <c r="P47" i="4"/>
  <c r="P39" i="4"/>
  <c r="P35" i="4"/>
  <c r="P30" i="4"/>
  <c r="P48" i="4"/>
  <c r="P40" i="4"/>
  <c r="P22" i="4"/>
  <c r="O60" i="4"/>
  <c r="P25" i="4"/>
  <c r="P28" i="4"/>
  <c r="P27" i="4"/>
  <c r="P13" i="4"/>
  <c r="P32" i="4"/>
  <c r="P11" i="4"/>
  <c r="O57" i="4"/>
  <c r="P17" i="4"/>
  <c r="O15" i="4"/>
  <c r="P21" i="4"/>
  <c r="P43" i="4"/>
  <c r="P19" i="4"/>
  <c r="P38" i="4"/>
  <c r="P24" i="4"/>
  <c r="P46" i="4"/>
  <c r="P41" i="4"/>
  <c r="O18" i="4"/>
  <c r="Q8" i="4"/>
  <c r="P8" i="4"/>
  <c r="I128" i="8"/>
  <c r="I121" i="8"/>
  <c r="I129" i="8"/>
  <c r="B185" i="11"/>
  <c r="C184" i="11"/>
  <c r="O14" i="4"/>
  <c r="P62" i="4"/>
  <c r="P61" i="4"/>
  <c r="Q61" i="4"/>
  <c r="Q62" i="4"/>
  <c r="T8" i="4"/>
  <c r="I131" i="8"/>
  <c r="O61" i="4"/>
  <c r="I134" i="8"/>
  <c r="I125" i="8"/>
  <c r="I127" i="8"/>
  <c r="I132" i="8"/>
  <c r="I138" i="8"/>
  <c r="I130" i="8"/>
  <c r="I122" i="8"/>
  <c r="I136" i="8"/>
  <c r="I126" i="8"/>
  <c r="I133" i="8"/>
  <c r="I135" i="8"/>
  <c r="I137" i="8"/>
  <c r="I123" i="8"/>
  <c r="B186" i="11"/>
  <c r="C185" i="11"/>
  <c r="O62" i="4"/>
  <c r="T61" i="4"/>
  <c r="R61" i="4"/>
  <c r="I124" i="8"/>
  <c r="H137" i="8"/>
  <c r="J137" i="8"/>
  <c r="B187" i="11"/>
  <c r="C186" i="11"/>
  <c r="H138" i="8"/>
  <c r="J138" i="8"/>
  <c r="H127" i="8"/>
  <c r="J127" i="8"/>
  <c r="H133" i="8"/>
  <c r="J133" i="8"/>
  <c r="H132" i="8"/>
  <c r="J132" i="8"/>
  <c r="H126" i="8"/>
  <c r="J126" i="8"/>
  <c r="H124" i="8"/>
  <c r="J124" i="8"/>
  <c r="H125" i="8"/>
  <c r="J125" i="8"/>
  <c r="H123" i="8"/>
  <c r="J123" i="8"/>
  <c r="H136" i="8"/>
  <c r="J136" i="8"/>
  <c r="H131" i="8"/>
  <c r="J131" i="8"/>
  <c r="H129" i="8"/>
  <c r="J129" i="8"/>
  <c r="H121" i="8"/>
  <c r="J121" i="8"/>
  <c r="H135" i="8"/>
  <c r="J135" i="8"/>
  <c r="H130" i="8"/>
  <c r="J130" i="8"/>
  <c r="H128" i="8"/>
  <c r="J128" i="8"/>
  <c r="H122" i="8"/>
  <c r="J122" i="8"/>
  <c r="H134" i="8"/>
  <c r="J134" i="8"/>
  <c r="B188" i="11"/>
  <c r="C187" i="11"/>
  <c r="B189" i="11"/>
  <c r="C188" i="11"/>
  <c r="B190" i="11"/>
  <c r="C189" i="11"/>
  <c r="B191" i="11"/>
  <c r="C190" i="11"/>
  <c r="B192" i="11"/>
  <c r="C191" i="11"/>
  <c r="B193" i="11"/>
  <c r="C192" i="11"/>
  <c r="B194" i="11"/>
  <c r="C193" i="11"/>
  <c r="B195" i="11"/>
  <c r="C194" i="11"/>
  <c r="B196" i="11"/>
  <c r="C195" i="11"/>
  <c r="B197" i="11"/>
  <c r="C196" i="11"/>
  <c r="B198" i="11"/>
  <c r="C197" i="11"/>
  <c r="B199" i="11"/>
  <c r="C198" i="11"/>
  <c r="B200" i="11"/>
  <c r="C199" i="11"/>
  <c r="B201" i="11"/>
  <c r="C200" i="11"/>
  <c r="B202" i="11"/>
  <c r="C201" i="11"/>
  <c r="B203" i="11"/>
  <c r="C202" i="11"/>
  <c r="B204" i="11"/>
  <c r="C203" i="11"/>
  <c r="B205" i="11"/>
  <c r="C204" i="11"/>
  <c r="B206" i="11"/>
  <c r="C205" i="11"/>
  <c r="B207" i="11"/>
  <c r="C206" i="11"/>
  <c r="B208" i="11"/>
  <c r="C207" i="11"/>
  <c r="B209" i="11"/>
  <c r="C208" i="11"/>
  <c r="B210" i="11"/>
  <c r="C209" i="11"/>
  <c r="B211" i="11"/>
  <c r="C210" i="11"/>
  <c r="B212" i="11"/>
  <c r="C211" i="11"/>
  <c r="B213" i="11"/>
  <c r="C212" i="11"/>
  <c r="B214" i="11"/>
  <c r="C213" i="11"/>
  <c r="B215" i="11"/>
  <c r="C214" i="11"/>
  <c r="B216" i="11"/>
  <c r="C215" i="11"/>
  <c r="B217" i="11"/>
  <c r="C216" i="11"/>
  <c r="B218" i="11"/>
  <c r="C217" i="11"/>
  <c r="B219" i="11"/>
  <c r="C218" i="11"/>
  <c r="B220" i="11"/>
  <c r="C219" i="11"/>
  <c r="B221" i="11"/>
  <c r="C220" i="11"/>
  <c r="B222" i="11"/>
  <c r="C221" i="11"/>
  <c r="B223" i="11"/>
  <c r="C222" i="11"/>
  <c r="B224" i="11"/>
  <c r="C223" i="11"/>
  <c r="B225" i="11"/>
  <c r="C224" i="11"/>
  <c r="B226" i="11"/>
  <c r="C225" i="11"/>
  <c r="B227" i="11"/>
  <c r="C226" i="11"/>
  <c r="B228" i="11"/>
  <c r="C227" i="11"/>
  <c r="B229" i="11"/>
  <c r="C228" i="11"/>
  <c r="B230" i="11"/>
  <c r="C229" i="11"/>
  <c r="B231" i="11"/>
  <c r="C230" i="11"/>
  <c r="B232" i="11"/>
  <c r="C231" i="11"/>
  <c r="B233" i="11"/>
  <c r="C232" i="11"/>
  <c r="B234" i="11"/>
  <c r="C233" i="11"/>
  <c r="B235" i="11"/>
  <c r="C234" i="11"/>
  <c r="B236" i="11"/>
  <c r="C235" i="11"/>
  <c r="B237" i="11"/>
  <c r="C236" i="11"/>
  <c r="B238" i="11"/>
  <c r="C237" i="11"/>
  <c r="B239" i="11"/>
  <c r="C238" i="11"/>
  <c r="B240" i="11"/>
  <c r="C239" i="11"/>
  <c r="B241" i="11"/>
  <c r="C240" i="11"/>
  <c r="B242" i="11"/>
  <c r="C241" i="11"/>
  <c r="B243" i="11"/>
  <c r="C242" i="11"/>
  <c r="B244" i="11"/>
  <c r="C243" i="11"/>
  <c r="B245" i="11"/>
  <c r="C244" i="11"/>
  <c r="B246" i="11"/>
  <c r="C245" i="11"/>
  <c r="B247" i="11"/>
  <c r="C246" i="11"/>
  <c r="B248" i="11"/>
  <c r="C247" i="11"/>
  <c r="B249" i="11"/>
  <c r="C248" i="11"/>
  <c r="B250" i="11"/>
  <c r="C249" i="11"/>
  <c r="B251" i="11"/>
  <c r="C250" i="11"/>
  <c r="B252" i="11"/>
  <c r="C251" i="11"/>
  <c r="B253" i="11"/>
  <c r="C252" i="11"/>
  <c r="B254" i="11"/>
  <c r="C253" i="11"/>
  <c r="B255" i="11"/>
  <c r="C254" i="11"/>
  <c r="B256" i="11"/>
  <c r="C255" i="11"/>
  <c r="B257" i="11"/>
  <c r="C256" i="11"/>
  <c r="B258" i="11"/>
  <c r="C257" i="11"/>
  <c r="B259" i="11"/>
  <c r="C258" i="11"/>
  <c r="B260" i="11"/>
  <c r="C259" i="11"/>
  <c r="B261" i="11"/>
  <c r="C260" i="11"/>
  <c r="B262" i="11"/>
  <c r="C261" i="11"/>
  <c r="B263" i="11"/>
  <c r="C262" i="11"/>
  <c r="B264" i="11"/>
  <c r="C263" i="11"/>
  <c r="B265" i="11"/>
  <c r="C264" i="11"/>
  <c r="B266" i="11"/>
  <c r="C265" i="11"/>
  <c r="B267" i="11"/>
  <c r="C266" i="11"/>
  <c r="B268" i="11"/>
  <c r="C267" i="11"/>
  <c r="B269" i="11"/>
  <c r="C268" i="11"/>
  <c r="B270" i="11"/>
  <c r="C269" i="11"/>
  <c r="B271" i="11"/>
  <c r="C270" i="11"/>
  <c r="B272" i="11"/>
  <c r="C271" i="11"/>
  <c r="B273" i="11"/>
  <c r="C272" i="11"/>
  <c r="B274" i="11"/>
  <c r="C273" i="11"/>
  <c r="B275" i="11"/>
  <c r="C274" i="11"/>
  <c r="B276" i="11"/>
  <c r="C275" i="11"/>
  <c r="B277" i="11"/>
  <c r="C276" i="11"/>
  <c r="B278" i="11"/>
  <c r="C277" i="11"/>
  <c r="B279" i="11"/>
  <c r="C278" i="11"/>
  <c r="B280" i="11"/>
  <c r="C279" i="11"/>
  <c r="B281" i="11"/>
  <c r="C280" i="11"/>
  <c r="B282" i="11"/>
  <c r="C281" i="11"/>
  <c r="B283" i="11"/>
  <c r="C282" i="11"/>
  <c r="B284" i="11"/>
  <c r="C283" i="11"/>
  <c r="B285" i="11"/>
  <c r="C284" i="11"/>
  <c r="B286" i="11"/>
  <c r="C285" i="11"/>
  <c r="B287" i="11"/>
  <c r="C286" i="11"/>
  <c r="B288" i="11"/>
  <c r="C287" i="11"/>
  <c r="B289" i="11"/>
  <c r="C288" i="11"/>
  <c r="B290" i="11"/>
  <c r="C289" i="11"/>
  <c r="B291" i="11"/>
  <c r="C290" i="11"/>
  <c r="B292" i="11"/>
  <c r="C291" i="11"/>
  <c r="B293" i="11"/>
  <c r="C292" i="11"/>
  <c r="B294" i="11"/>
  <c r="C293" i="11"/>
  <c r="B295" i="11"/>
  <c r="C294" i="11"/>
  <c r="B296" i="11"/>
  <c r="C295" i="11"/>
  <c r="B297" i="11"/>
  <c r="C296" i="11"/>
  <c r="B298" i="11"/>
  <c r="C297" i="11"/>
  <c r="B299" i="11"/>
  <c r="C298" i="11"/>
  <c r="B300" i="11"/>
  <c r="C299" i="11"/>
  <c r="B301" i="11"/>
  <c r="C300" i="11"/>
  <c r="B302" i="11"/>
  <c r="C301" i="11"/>
  <c r="B303" i="11"/>
  <c r="C302" i="11"/>
  <c r="B304" i="11"/>
  <c r="C303" i="11"/>
  <c r="B305" i="11"/>
  <c r="C304" i="11"/>
  <c r="B306" i="11"/>
  <c r="C305" i="11"/>
  <c r="B307" i="11"/>
  <c r="C306" i="11"/>
  <c r="B308" i="11"/>
  <c r="C307" i="11"/>
  <c r="B309" i="11"/>
  <c r="C308" i="11"/>
  <c r="B310" i="11"/>
  <c r="C309" i="11"/>
  <c r="B311" i="11"/>
  <c r="C310" i="11"/>
  <c r="B312" i="11"/>
  <c r="C311" i="11"/>
  <c r="B313" i="11"/>
  <c r="C312" i="11"/>
  <c r="B314" i="11"/>
  <c r="C313" i="11"/>
  <c r="B315" i="11"/>
  <c r="C314" i="11"/>
  <c r="B316" i="11"/>
  <c r="C315" i="11"/>
  <c r="B317" i="11"/>
  <c r="C316" i="11"/>
  <c r="B318" i="11"/>
  <c r="C317" i="11"/>
  <c r="B319" i="11"/>
  <c r="C318" i="11"/>
  <c r="B320" i="11"/>
  <c r="C319" i="11"/>
  <c r="B321" i="11"/>
  <c r="C320" i="11"/>
  <c r="B322" i="11"/>
  <c r="C321" i="11"/>
  <c r="B323" i="11"/>
  <c r="C322" i="11"/>
  <c r="B324" i="11"/>
  <c r="C323" i="11"/>
  <c r="B325" i="11"/>
  <c r="C324" i="11"/>
  <c r="B326" i="11"/>
  <c r="C325" i="11"/>
  <c r="B327" i="11"/>
  <c r="C326" i="11"/>
  <c r="B328" i="11"/>
  <c r="C327" i="11"/>
  <c r="B329" i="11"/>
  <c r="C328" i="11"/>
  <c r="B330" i="11"/>
  <c r="C329" i="11"/>
  <c r="B331" i="11"/>
  <c r="C330" i="11"/>
  <c r="B332" i="11"/>
  <c r="C331" i="11"/>
  <c r="B333" i="11"/>
  <c r="C332" i="11"/>
  <c r="B334" i="11"/>
  <c r="C333" i="11"/>
  <c r="B335" i="11"/>
  <c r="C334" i="11"/>
  <c r="B336" i="11"/>
  <c r="C335" i="11"/>
  <c r="B337" i="11"/>
  <c r="C336" i="11"/>
  <c r="B338" i="11"/>
  <c r="C337" i="11"/>
  <c r="B339" i="11"/>
  <c r="C338" i="11"/>
  <c r="B340" i="11"/>
  <c r="C339" i="11"/>
  <c r="B341" i="11"/>
  <c r="C340" i="11"/>
  <c r="B342" i="11"/>
  <c r="C341" i="11"/>
  <c r="B343" i="11"/>
  <c r="C342" i="11"/>
  <c r="B344" i="11"/>
  <c r="C343" i="11"/>
  <c r="B345" i="11"/>
  <c r="C344" i="11"/>
  <c r="B346" i="11"/>
  <c r="C345" i="11"/>
  <c r="B347" i="11"/>
  <c r="C346" i="11"/>
  <c r="B348" i="11"/>
  <c r="C347" i="11"/>
  <c r="B349" i="11"/>
  <c r="C348" i="11"/>
  <c r="B350" i="11"/>
  <c r="C349" i="11"/>
  <c r="B351" i="11"/>
  <c r="C350" i="11"/>
  <c r="B352" i="11"/>
  <c r="C351" i="11"/>
  <c r="B353" i="11"/>
  <c r="C352" i="11"/>
  <c r="B354" i="11"/>
  <c r="C353" i="11"/>
  <c r="B355" i="11"/>
  <c r="C354" i="11"/>
  <c r="B356" i="11"/>
  <c r="C355" i="11"/>
  <c r="B357" i="11"/>
  <c r="C356" i="11"/>
  <c r="B358" i="11"/>
  <c r="C357" i="11"/>
  <c r="B359" i="11"/>
  <c r="C358" i="11"/>
  <c r="B360" i="11"/>
  <c r="C359" i="11"/>
  <c r="B361" i="11"/>
  <c r="C360" i="11"/>
  <c r="B362" i="11"/>
  <c r="C361" i="11"/>
  <c r="B363" i="11"/>
  <c r="C362" i="11"/>
  <c r="B364" i="11"/>
  <c r="C363" i="11"/>
  <c r="B365" i="11"/>
  <c r="C364" i="11"/>
  <c r="B366" i="11"/>
  <c r="C365" i="11"/>
  <c r="B367" i="11"/>
  <c r="C366" i="11"/>
  <c r="B368" i="11"/>
  <c r="C367" i="11"/>
  <c r="B369" i="11"/>
  <c r="C368" i="11"/>
  <c r="B370" i="11"/>
  <c r="C369" i="11"/>
  <c r="B371" i="11"/>
  <c r="C370" i="11"/>
  <c r="B372" i="11"/>
  <c r="C371" i="11"/>
  <c r="B373" i="11"/>
  <c r="C372" i="11"/>
  <c r="B374" i="11"/>
  <c r="C373" i="11"/>
  <c r="B375" i="11"/>
  <c r="C374" i="11"/>
  <c r="B376" i="11"/>
  <c r="C375" i="11"/>
  <c r="B377" i="11"/>
  <c r="C376" i="11"/>
  <c r="B378" i="11"/>
  <c r="C377" i="11"/>
  <c r="B379" i="11"/>
  <c r="C378" i="11"/>
  <c r="B380" i="11"/>
  <c r="C379" i="11"/>
  <c r="B381" i="11"/>
  <c r="C380" i="11"/>
  <c r="B382" i="11"/>
  <c r="C381" i="11"/>
  <c r="B383" i="11"/>
  <c r="C382" i="11"/>
  <c r="B384" i="11"/>
  <c r="C383" i="11"/>
  <c r="B385" i="11"/>
  <c r="C384" i="11"/>
  <c r="B386" i="11"/>
  <c r="C385" i="11"/>
  <c r="B387" i="11"/>
  <c r="C386" i="11"/>
  <c r="B388" i="11"/>
  <c r="C387" i="11"/>
  <c r="B389" i="11"/>
  <c r="C388" i="11"/>
  <c r="B390" i="11"/>
  <c r="C389" i="11"/>
  <c r="B391" i="11"/>
  <c r="C390" i="11"/>
  <c r="B392" i="11"/>
  <c r="C391" i="11"/>
  <c r="B393" i="11"/>
  <c r="C392" i="11"/>
  <c r="B394" i="11"/>
  <c r="C393" i="11"/>
  <c r="B395" i="11"/>
  <c r="C394" i="11"/>
  <c r="B396" i="11"/>
  <c r="C395" i="11"/>
  <c r="B397" i="11"/>
  <c r="C396" i="11"/>
  <c r="B398" i="11"/>
  <c r="C397" i="11"/>
  <c r="B399" i="11"/>
  <c r="C398" i="11"/>
  <c r="B400" i="11"/>
  <c r="C399" i="11"/>
  <c r="B401" i="11"/>
  <c r="C400" i="11"/>
  <c r="B402" i="11"/>
  <c r="C401" i="11"/>
  <c r="B403" i="11"/>
  <c r="C402" i="11"/>
  <c r="B404" i="11"/>
  <c r="C403" i="11"/>
  <c r="B405" i="11"/>
  <c r="C404" i="11"/>
  <c r="B406" i="11"/>
  <c r="C405" i="11"/>
  <c r="B407" i="11"/>
  <c r="C406" i="11"/>
  <c r="B408" i="11"/>
  <c r="C407" i="11"/>
  <c r="B409" i="11"/>
  <c r="C408" i="11"/>
  <c r="B410" i="11"/>
  <c r="C409" i="11"/>
  <c r="B411" i="11"/>
  <c r="C410" i="11"/>
  <c r="B412" i="11"/>
  <c r="C411" i="11"/>
  <c r="B413" i="11"/>
  <c r="C412" i="11"/>
  <c r="B414" i="11"/>
  <c r="C413" i="11"/>
  <c r="B415" i="11"/>
  <c r="C414" i="11"/>
  <c r="B416" i="11"/>
  <c r="C415" i="11"/>
  <c r="B417" i="11"/>
  <c r="C416" i="11"/>
  <c r="B418" i="11"/>
  <c r="C417" i="11"/>
  <c r="B419" i="11"/>
  <c r="C418" i="11"/>
  <c r="B420" i="11"/>
  <c r="C419" i="11"/>
  <c r="B421" i="11"/>
  <c r="C420" i="11"/>
  <c r="B422" i="11"/>
  <c r="C421" i="11"/>
  <c r="B423" i="11"/>
  <c r="C422" i="11"/>
  <c r="B424" i="11"/>
  <c r="C423" i="11"/>
  <c r="B425" i="11"/>
  <c r="C424" i="11"/>
  <c r="B426" i="11"/>
  <c r="C425" i="11"/>
  <c r="B427" i="11"/>
  <c r="C426" i="11"/>
  <c r="B428" i="11"/>
  <c r="C427" i="11"/>
  <c r="B429" i="11"/>
  <c r="C428" i="11"/>
  <c r="B430" i="11"/>
  <c r="C429" i="11"/>
  <c r="B431" i="11"/>
  <c r="C430" i="11"/>
  <c r="B432" i="11"/>
  <c r="C431" i="11"/>
  <c r="B433" i="11"/>
  <c r="C432" i="11"/>
  <c r="B434" i="11"/>
  <c r="C433" i="11"/>
  <c r="B435" i="11"/>
  <c r="C434" i="11"/>
  <c r="B436" i="11"/>
  <c r="C435" i="11"/>
  <c r="B437" i="11"/>
  <c r="C436" i="11"/>
  <c r="B438" i="11"/>
  <c r="C437" i="11"/>
  <c r="B439" i="11"/>
  <c r="C438" i="11"/>
  <c r="B440" i="11"/>
  <c r="C439" i="11"/>
  <c r="B441" i="11"/>
  <c r="C440" i="11"/>
  <c r="B442" i="11"/>
  <c r="C441" i="11"/>
  <c r="B443" i="11"/>
  <c r="C442" i="11"/>
  <c r="B444" i="11"/>
  <c r="C443" i="11"/>
  <c r="B445" i="11"/>
  <c r="C444" i="11"/>
  <c r="B446" i="11"/>
  <c r="C445" i="11"/>
  <c r="B447" i="11"/>
  <c r="C446" i="11"/>
  <c r="B448" i="11"/>
  <c r="C447" i="11"/>
  <c r="B449" i="11"/>
  <c r="C448" i="11"/>
  <c r="B450" i="11"/>
  <c r="C449" i="11"/>
  <c r="B451" i="11"/>
  <c r="C450" i="11"/>
  <c r="B452" i="11"/>
  <c r="C451" i="11"/>
  <c r="B453" i="11"/>
  <c r="C452" i="11"/>
  <c r="B454" i="11"/>
  <c r="C453" i="11"/>
  <c r="B455" i="11"/>
  <c r="C454" i="11"/>
  <c r="B456" i="11"/>
  <c r="C455" i="11"/>
  <c r="B457" i="11"/>
  <c r="C456" i="11"/>
  <c r="B458" i="11"/>
  <c r="C457" i="11"/>
  <c r="B459" i="11"/>
  <c r="C458" i="11"/>
  <c r="B460" i="11"/>
  <c r="C459" i="11"/>
  <c r="B461" i="11"/>
  <c r="C460" i="11"/>
  <c r="B462" i="11"/>
  <c r="C461" i="11"/>
  <c r="B463" i="11"/>
  <c r="C462" i="11"/>
  <c r="B464" i="11"/>
  <c r="C463" i="11"/>
  <c r="B465" i="11"/>
  <c r="C464" i="11"/>
  <c r="B466" i="11"/>
  <c r="C465" i="11"/>
  <c r="B467" i="11"/>
  <c r="C466" i="11"/>
  <c r="B468" i="11"/>
  <c r="C467" i="11"/>
  <c r="B469" i="11"/>
  <c r="C468" i="11"/>
  <c r="B470" i="11"/>
  <c r="C469" i="11"/>
  <c r="B471" i="11"/>
  <c r="C470" i="11"/>
  <c r="B472" i="11"/>
  <c r="C471" i="11"/>
  <c r="B473" i="11"/>
  <c r="C472" i="11"/>
  <c r="B474" i="11"/>
  <c r="C473" i="11"/>
  <c r="B475" i="11"/>
  <c r="C474" i="11"/>
  <c r="B476" i="11"/>
  <c r="C475" i="11"/>
  <c r="B477" i="11"/>
  <c r="C476" i="11"/>
  <c r="B478" i="11"/>
  <c r="C477" i="11"/>
  <c r="B479" i="11"/>
  <c r="C478" i="11"/>
  <c r="B480" i="11"/>
  <c r="C479" i="11"/>
  <c r="B481" i="11"/>
  <c r="C480" i="11"/>
  <c r="B482" i="11"/>
  <c r="C481" i="11"/>
  <c r="B483" i="11"/>
  <c r="C482" i="11"/>
  <c r="B484" i="11"/>
  <c r="C483" i="11"/>
  <c r="B485" i="11"/>
  <c r="C484" i="11"/>
  <c r="B486" i="11"/>
  <c r="C485" i="11"/>
  <c r="B487" i="11"/>
  <c r="C486" i="11"/>
  <c r="B488" i="11"/>
  <c r="C487" i="11"/>
  <c r="B489" i="11"/>
  <c r="C488" i="11"/>
  <c r="B490" i="11"/>
  <c r="C489" i="11"/>
  <c r="B491" i="11"/>
  <c r="C490" i="11"/>
  <c r="B492" i="11"/>
  <c r="C491" i="11"/>
  <c r="B493" i="11"/>
  <c r="C492" i="11"/>
  <c r="B494" i="11"/>
  <c r="C493" i="11"/>
  <c r="B495" i="11"/>
  <c r="C494" i="11"/>
  <c r="B496" i="11"/>
  <c r="C495" i="11"/>
  <c r="B497" i="11"/>
  <c r="C496" i="11"/>
  <c r="B498" i="11"/>
  <c r="C497" i="11"/>
  <c r="B499" i="11"/>
  <c r="C498" i="11"/>
  <c r="B500" i="11"/>
  <c r="C499" i="11"/>
  <c r="B501" i="11"/>
  <c r="C500" i="11"/>
  <c r="B502" i="11"/>
  <c r="C501" i="11"/>
  <c r="B503" i="11"/>
  <c r="C502" i="11"/>
  <c r="B504" i="11"/>
  <c r="C503" i="11"/>
  <c r="B505" i="11"/>
  <c r="C504" i="11"/>
  <c r="B506" i="11"/>
  <c r="C505" i="11"/>
  <c r="B507" i="11"/>
  <c r="C506" i="11"/>
  <c r="B508" i="11"/>
  <c r="C507" i="11"/>
  <c r="B509" i="11"/>
  <c r="C508" i="11"/>
  <c r="B510" i="11"/>
  <c r="C509" i="11"/>
  <c r="B511" i="11"/>
  <c r="C510" i="11"/>
  <c r="B512" i="11"/>
  <c r="C511" i="11"/>
  <c r="B513" i="11"/>
  <c r="C512" i="11"/>
  <c r="B514" i="11"/>
  <c r="C513" i="11"/>
  <c r="B515" i="11"/>
  <c r="C514" i="11"/>
  <c r="B516" i="11"/>
  <c r="C515" i="11"/>
  <c r="B517" i="11"/>
  <c r="C516" i="11"/>
  <c r="B518" i="11"/>
  <c r="C517" i="11"/>
  <c r="B519" i="11"/>
  <c r="C518" i="11"/>
  <c r="B520" i="11"/>
  <c r="C519" i="11"/>
  <c r="B521" i="11"/>
  <c r="C520" i="11"/>
  <c r="B522" i="11"/>
  <c r="C521" i="11"/>
  <c r="B523" i="11"/>
  <c r="C522" i="11"/>
  <c r="B524" i="11"/>
  <c r="C523" i="11"/>
  <c r="B525" i="11"/>
  <c r="C524" i="11"/>
  <c r="B526" i="11"/>
  <c r="C525" i="11"/>
  <c r="B527" i="11"/>
  <c r="C526" i="11"/>
  <c r="B528" i="11"/>
  <c r="C527" i="11"/>
  <c r="B529" i="11"/>
  <c r="C528" i="11"/>
  <c r="B530" i="11"/>
  <c r="C529" i="11"/>
  <c r="B531" i="11"/>
  <c r="C530" i="11"/>
  <c r="B532" i="11"/>
  <c r="C531" i="11"/>
  <c r="B533" i="11"/>
  <c r="C532" i="11"/>
  <c r="B534" i="11"/>
  <c r="C533" i="11"/>
  <c r="B535" i="11"/>
  <c r="C534" i="11"/>
  <c r="B536" i="11"/>
  <c r="C535" i="11"/>
  <c r="B537" i="11"/>
  <c r="C536" i="11"/>
  <c r="B538" i="11"/>
  <c r="C537" i="11"/>
  <c r="B539" i="11"/>
  <c r="C538" i="11"/>
  <c r="B540" i="11"/>
  <c r="C539" i="11"/>
  <c r="B541" i="11"/>
  <c r="C540" i="11"/>
  <c r="B542" i="11"/>
  <c r="C541" i="11"/>
  <c r="B543" i="11"/>
  <c r="C542" i="11"/>
  <c r="B544" i="11"/>
  <c r="C543" i="11"/>
  <c r="B545" i="11"/>
  <c r="C544" i="11"/>
  <c r="B546" i="11"/>
  <c r="C545" i="11"/>
  <c r="B547" i="11"/>
  <c r="C546" i="11"/>
  <c r="B548" i="11"/>
  <c r="C547" i="11"/>
  <c r="B549" i="11"/>
  <c r="C548" i="11"/>
  <c r="B550" i="11"/>
  <c r="C549" i="11"/>
  <c r="B551" i="11"/>
  <c r="C550" i="11"/>
  <c r="B552" i="11"/>
  <c r="C551" i="11"/>
  <c r="B553" i="11"/>
  <c r="C552" i="11"/>
  <c r="B554" i="11"/>
  <c r="C553" i="11"/>
  <c r="B555" i="11"/>
  <c r="C554" i="11"/>
  <c r="B556" i="11"/>
  <c r="C555" i="11"/>
  <c r="B557" i="11"/>
  <c r="C556" i="11"/>
  <c r="B558" i="11"/>
  <c r="C557" i="11"/>
  <c r="B559" i="11"/>
  <c r="C558" i="11"/>
  <c r="B560" i="11"/>
  <c r="C559" i="11"/>
  <c r="B561" i="11"/>
  <c r="C560" i="11"/>
  <c r="B562" i="11"/>
  <c r="C561" i="11"/>
  <c r="B563" i="11"/>
  <c r="C562" i="11"/>
  <c r="B564" i="11"/>
  <c r="C563" i="11"/>
  <c r="B565" i="11"/>
  <c r="C564" i="11"/>
  <c r="B566" i="11"/>
  <c r="C565" i="11"/>
  <c r="B567" i="11"/>
  <c r="C566" i="11"/>
  <c r="B568" i="11"/>
  <c r="C567" i="11"/>
  <c r="B569" i="11"/>
  <c r="C568" i="11"/>
  <c r="B570" i="11"/>
  <c r="C569" i="11"/>
  <c r="B571" i="11"/>
  <c r="C570" i="11"/>
  <c r="B572" i="11"/>
  <c r="C571" i="11"/>
  <c r="B573" i="11"/>
  <c r="C572" i="11"/>
  <c r="B574" i="11"/>
  <c r="C573" i="11"/>
  <c r="B575" i="11"/>
  <c r="C574" i="11"/>
  <c r="B576" i="11"/>
  <c r="C575" i="11"/>
  <c r="B577" i="11"/>
  <c r="C576" i="11"/>
  <c r="B578" i="11"/>
  <c r="C577" i="11"/>
  <c r="B579" i="11"/>
  <c r="C578" i="11"/>
  <c r="B580" i="11"/>
  <c r="C579" i="11"/>
  <c r="B581" i="11"/>
  <c r="C580" i="11"/>
  <c r="B582" i="11"/>
  <c r="C581" i="11"/>
  <c r="B583" i="11"/>
  <c r="C582" i="11"/>
  <c r="B584" i="11"/>
  <c r="C583" i="11"/>
  <c r="B585" i="11"/>
  <c r="C584" i="11"/>
  <c r="B586" i="11"/>
  <c r="C585" i="11"/>
  <c r="B587" i="11"/>
  <c r="C586" i="11"/>
  <c r="B588" i="11"/>
  <c r="C587" i="11"/>
  <c r="B589" i="11"/>
  <c r="C588" i="11"/>
  <c r="B590" i="11"/>
  <c r="C589" i="11"/>
  <c r="B591" i="11"/>
  <c r="C590" i="11"/>
  <c r="B592" i="11"/>
  <c r="C591" i="11"/>
  <c r="B593" i="11"/>
  <c r="C592" i="11"/>
  <c r="B594" i="11"/>
  <c r="C593" i="11"/>
  <c r="B595" i="11"/>
  <c r="C594" i="11"/>
  <c r="B596" i="11"/>
  <c r="C595" i="11"/>
  <c r="B597" i="11"/>
  <c r="C596" i="11"/>
  <c r="B598" i="11"/>
  <c r="C597" i="11"/>
  <c r="B599" i="11"/>
  <c r="C598" i="11"/>
  <c r="B600" i="11"/>
  <c r="C599" i="11"/>
  <c r="B601" i="11"/>
  <c r="C600" i="11"/>
  <c r="B602" i="11"/>
  <c r="C601" i="11"/>
  <c r="B603" i="11"/>
  <c r="C602" i="11"/>
  <c r="B604" i="11"/>
  <c r="C603" i="11"/>
  <c r="B605" i="11"/>
  <c r="C604" i="11"/>
  <c r="B606" i="11"/>
  <c r="C605" i="11"/>
  <c r="B607" i="11"/>
  <c r="C606" i="11"/>
  <c r="B608" i="11"/>
  <c r="C607" i="11"/>
  <c r="B609" i="11"/>
  <c r="C608" i="11"/>
  <c r="B610" i="11"/>
  <c r="C609" i="11"/>
  <c r="B611" i="11"/>
  <c r="C610" i="11"/>
  <c r="B612" i="11"/>
  <c r="C611" i="11"/>
  <c r="B613" i="11"/>
  <c r="C612" i="11"/>
  <c r="B614" i="11"/>
  <c r="C613" i="11"/>
  <c r="B615" i="11"/>
  <c r="C614" i="11"/>
  <c r="B616" i="11"/>
  <c r="C615" i="11"/>
  <c r="B617" i="11"/>
  <c r="C616" i="11"/>
  <c r="B618" i="11"/>
  <c r="C617" i="11"/>
  <c r="B619" i="11"/>
  <c r="C618" i="11"/>
  <c r="B620" i="11"/>
  <c r="C619" i="11"/>
  <c r="B621" i="11"/>
  <c r="C620" i="11"/>
  <c r="B622" i="11"/>
  <c r="C621" i="11"/>
  <c r="B623" i="11"/>
  <c r="C622" i="11"/>
  <c r="B624" i="11"/>
  <c r="C623" i="11"/>
  <c r="B625" i="11"/>
  <c r="C624" i="11"/>
  <c r="B626" i="11"/>
  <c r="C625" i="11"/>
  <c r="B627" i="11"/>
  <c r="C626" i="11"/>
  <c r="B628" i="11"/>
  <c r="C627" i="11"/>
  <c r="B629" i="11"/>
  <c r="C628" i="11"/>
  <c r="B630" i="11"/>
  <c r="C629" i="11"/>
  <c r="B631" i="11"/>
  <c r="C630" i="11"/>
  <c r="B632" i="11"/>
  <c r="C631" i="11"/>
  <c r="B633" i="11"/>
  <c r="C632" i="11"/>
  <c r="B634" i="11"/>
  <c r="C633" i="11"/>
  <c r="B635" i="11"/>
  <c r="C634" i="11"/>
  <c r="B636" i="11"/>
  <c r="C635" i="11"/>
  <c r="B637" i="11"/>
  <c r="C636" i="11"/>
  <c r="B638" i="11"/>
  <c r="C637" i="11"/>
  <c r="B639" i="11"/>
  <c r="C638" i="11"/>
  <c r="B640" i="11"/>
  <c r="C639" i="11"/>
  <c r="B641" i="11"/>
  <c r="C640" i="11"/>
  <c r="B642" i="11"/>
  <c r="C641" i="11"/>
  <c r="B643" i="11"/>
  <c r="C642" i="11"/>
  <c r="B644" i="11"/>
  <c r="C643" i="11"/>
  <c r="B645" i="11"/>
  <c r="C644" i="11"/>
  <c r="B646" i="11"/>
  <c r="C645" i="11"/>
  <c r="B647" i="11"/>
  <c r="C646" i="11"/>
  <c r="B648" i="11"/>
  <c r="C647" i="11"/>
  <c r="B649" i="11"/>
  <c r="C648" i="11"/>
  <c r="B650" i="11"/>
  <c r="C649" i="11"/>
  <c r="B651" i="11"/>
  <c r="C650" i="11"/>
  <c r="B652" i="11"/>
  <c r="C651" i="11"/>
  <c r="B653" i="11"/>
  <c r="C652" i="11"/>
  <c r="B654" i="11"/>
  <c r="C653" i="11"/>
  <c r="B655" i="11"/>
  <c r="C654" i="11"/>
  <c r="B656" i="11"/>
  <c r="C655" i="11"/>
  <c r="B657" i="11"/>
  <c r="C656" i="11"/>
  <c r="B658" i="11"/>
  <c r="C657" i="11"/>
  <c r="B659" i="11"/>
  <c r="C658" i="11"/>
  <c r="B660" i="11"/>
  <c r="C659" i="11"/>
  <c r="B661" i="11"/>
  <c r="C660" i="11"/>
  <c r="B662" i="11"/>
  <c r="C661" i="11"/>
  <c r="B663" i="11"/>
  <c r="C662" i="11"/>
  <c r="B664" i="11"/>
  <c r="C663" i="11"/>
  <c r="B665" i="11"/>
  <c r="C664" i="11"/>
  <c r="B666" i="11"/>
  <c r="C665" i="11"/>
  <c r="B667" i="11"/>
  <c r="C666" i="11"/>
  <c r="B668" i="11"/>
  <c r="C667" i="11"/>
  <c r="B669" i="11"/>
  <c r="C668" i="11"/>
  <c r="B670" i="11"/>
  <c r="C669" i="11"/>
  <c r="B671" i="11"/>
  <c r="C670" i="11"/>
  <c r="B672" i="11"/>
  <c r="C671" i="11"/>
  <c r="B673" i="11"/>
  <c r="C672" i="11"/>
  <c r="B674" i="11"/>
  <c r="C673" i="11"/>
  <c r="B675" i="11"/>
  <c r="C674" i="11"/>
  <c r="B676" i="11"/>
  <c r="C675" i="11"/>
  <c r="B677" i="11"/>
  <c r="C676" i="11"/>
  <c r="B678" i="11"/>
  <c r="C677" i="11"/>
  <c r="B679" i="11"/>
  <c r="C678" i="11"/>
  <c r="B680" i="11"/>
  <c r="C679" i="11"/>
  <c r="B681" i="11"/>
  <c r="C680" i="11"/>
  <c r="B682" i="11"/>
  <c r="C681" i="11"/>
  <c r="B683" i="11"/>
  <c r="C682" i="11"/>
  <c r="B684" i="11"/>
  <c r="C683" i="11"/>
  <c r="B685" i="11"/>
  <c r="C684" i="11"/>
  <c r="B686" i="11"/>
  <c r="C685" i="11"/>
  <c r="B687" i="11"/>
  <c r="C686" i="11"/>
  <c r="B688" i="11"/>
  <c r="C687" i="11"/>
  <c r="B689" i="11"/>
  <c r="C688" i="11"/>
  <c r="B690" i="11"/>
  <c r="C689" i="11"/>
  <c r="B691" i="11"/>
  <c r="C690" i="11"/>
  <c r="B692" i="11"/>
  <c r="C691" i="11"/>
  <c r="B693" i="11"/>
  <c r="C692" i="11"/>
  <c r="B694" i="11"/>
  <c r="C693" i="11"/>
  <c r="B695" i="11"/>
  <c r="C694" i="11"/>
  <c r="B696" i="11"/>
  <c r="C695" i="11"/>
  <c r="B697" i="11"/>
  <c r="C696" i="11"/>
  <c r="B698" i="11"/>
  <c r="C697" i="11"/>
  <c r="B699" i="11"/>
  <c r="C698" i="11"/>
  <c r="B700" i="11"/>
  <c r="C699" i="11"/>
  <c r="B701" i="11"/>
  <c r="C700" i="11"/>
  <c r="B702" i="11"/>
  <c r="C701" i="11"/>
  <c r="B703" i="11"/>
  <c r="C702" i="11"/>
  <c r="B704" i="11"/>
  <c r="C703" i="11"/>
  <c r="B705" i="11"/>
  <c r="C704" i="11"/>
  <c r="B706" i="11"/>
  <c r="C705" i="11"/>
  <c r="B707" i="11"/>
  <c r="C706" i="11"/>
  <c r="B708" i="11"/>
  <c r="C707" i="11"/>
  <c r="B709" i="11"/>
  <c r="C708" i="11"/>
  <c r="B710" i="11"/>
  <c r="C709" i="11"/>
  <c r="B711" i="11"/>
  <c r="C710" i="11"/>
  <c r="B712" i="11"/>
  <c r="C711" i="11"/>
  <c r="B713" i="11"/>
  <c r="C712" i="11"/>
  <c r="B714" i="11"/>
  <c r="C713" i="11"/>
  <c r="B715" i="11"/>
  <c r="C714" i="11"/>
  <c r="B716" i="11"/>
  <c r="C715" i="11"/>
  <c r="B717" i="11"/>
  <c r="C716" i="11"/>
  <c r="B718" i="11"/>
  <c r="C717" i="11"/>
  <c r="B719" i="11"/>
  <c r="C718" i="11"/>
  <c r="B720" i="11"/>
  <c r="C719" i="11"/>
  <c r="B721" i="11"/>
  <c r="C720" i="11"/>
  <c r="B722" i="11"/>
  <c r="C721" i="11"/>
  <c r="B723" i="11"/>
  <c r="C722" i="11"/>
  <c r="B724" i="11"/>
  <c r="C723" i="11"/>
  <c r="B725" i="11"/>
  <c r="C724" i="11"/>
  <c r="B726" i="11"/>
  <c r="C725" i="11"/>
  <c r="B727" i="11"/>
  <c r="C726" i="11"/>
  <c r="B728" i="11"/>
  <c r="C727" i="11"/>
  <c r="B729" i="11"/>
  <c r="C728" i="11"/>
  <c r="B730" i="11"/>
  <c r="C729" i="11"/>
  <c r="B731" i="11"/>
  <c r="C730" i="11"/>
  <c r="B732" i="11"/>
  <c r="C731" i="11"/>
  <c r="B733" i="11"/>
  <c r="C732" i="11"/>
  <c r="B734" i="11"/>
  <c r="C733" i="11"/>
  <c r="B735" i="11"/>
  <c r="C734" i="11"/>
  <c r="B736" i="11"/>
  <c r="C735" i="11"/>
  <c r="B737" i="11"/>
  <c r="C736" i="11"/>
  <c r="B738" i="11"/>
  <c r="C737" i="11"/>
  <c r="B739" i="11"/>
  <c r="C738" i="11"/>
  <c r="B740" i="11"/>
  <c r="C739" i="11"/>
  <c r="B741" i="11"/>
  <c r="C740" i="11"/>
  <c r="B742" i="11"/>
  <c r="C741" i="11"/>
  <c r="B743" i="11"/>
  <c r="C742" i="11"/>
  <c r="B744" i="11"/>
  <c r="C743" i="11"/>
  <c r="B745" i="11"/>
  <c r="C744" i="11"/>
  <c r="B746" i="11"/>
  <c r="C745" i="11"/>
  <c r="B747" i="11"/>
  <c r="C746" i="11"/>
  <c r="B748" i="11"/>
  <c r="C747" i="11"/>
  <c r="B749" i="11"/>
  <c r="C748" i="11"/>
  <c r="B750" i="11"/>
  <c r="C749" i="11"/>
  <c r="B751" i="11"/>
  <c r="C750" i="11"/>
  <c r="B752" i="11"/>
  <c r="C751" i="11"/>
  <c r="B753" i="11"/>
  <c r="C752" i="11"/>
  <c r="B754" i="11"/>
  <c r="C753" i="11"/>
  <c r="B755" i="11"/>
  <c r="C754" i="11"/>
  <c r="B756" i="11"/>
  <c r="C755" i="11"/>
  <c r="B757" i="11"/>
  <c r="C756" i="11"/>
  <c r="B758" i="11"/>
  <c r="C757" i="11"/>
  <c r="B759" i="11"/>
  <c r="C758" i="11"/>
  <c r="B760" i="11"/>
  <c r="C759" i="11"/>
  <c r="B761" i="11"/>
  <c r="C760" i="11"/>
  <c r="B762" i="11"/>
  <c r="C761" i="11"/>
  <c r="B763" i="11"/>
  <c r="C762" i="11"/>
  <c r="B764" i="11"/>
  <c r="C763" i="11"/>
  <c r="B765" i="11"/>
  <c r="C764" i="11"/>
  <c r="B766" i="11"/>
  <c r="C765" i="11"/>
  <c r="B767" i="11"/>
  <c r="C766" i="11"/>
  <c r="B768" i="11"/>
  <c r="C767" i="11"/>
  <c r="B769" i="11"/>
  <c r="C768" i="11"/>
  <c r="B770" i="11"/>
  <c r="C769" i="11"/>
  <c r="B771" i="11"/>
  <c r="C770" i="11"/>
  <c r="B772" i="11"/>
  <c r="C771" i="11"/>
  <c r="B773" i="11"/>
  <c r="C772" i="11"/>
  <c r="B774" i="11"/>
  <c r="C773" i="11"/>
  <c r="B775" i="11"/>
  <c r="C774" i="11"/>
  <c r="B776" i="11"/>
  <c r="C775" i="11"/>
  <c r="B777" i="11"/>
  <c r="C776" i="11"/>
  <c r="B778" i="11"/>
  <c r="C777" i="11"/>
  <c r="B779" i="11"/>
  <c r="C778" i="11"/>
  <c r="B780" i="11"/>
  <c r="C779" i="11"/>
  <c r="B781" i="11"/>
  <c r="C780" i="11"/>
  <c r="B782" i="11"/>
  <c r="C781" i="11"/>
  <c r="B783" i="11"/>
  <c r="C782" i="11"/>
  <c r="B784" i="11"/>
  <c r="C783" i="11"/>
  <c r="B785" i="11"/>
  <c r="C784" i="11"/>
  <c r="B786" i="11"/>
  <c r="C785" i="11"/>
  <c r="B787" i="11"/>
  <c r="C786" i="11"/>
  <c r="B788" i="11"/>
  <c r="C787" i="11"/>
  <c r="B789" i="11"/>
  <c r="C788" i="11"/>
  <c r="B790" i="11"/>
  <c r="C789" i="11"/>
  <c r="B791" i="11"/>
  <c r="C790" i="11"/>
  <c r="B792" i="11"/>
  <c r="C791" i="11"/>
  <c r="B793" i="11"/>
  <c r="C792" i="11"/>
  <c r="B794" i="11"/>
  <c r="C793" i="11"/>
  <c r="B795" i="11"/>
  <c r="C794" i="11"/>
  <c r="B796" i="11"/>
  <c r="C795" i="11"/>
  <c r="B797" i="11"/>
  <c r="C796" i="11"/>
  <c r="B798" i="11"/>
  <c r="C797" i="11"/>
  <c r="B799" i="11"/>
  <c r="C798" i="11"/>
  <c r="B800" i="11"/>
  <c r="C799" i="11"/>
  <c r="B801" i="11"/>
  <c r="C800" i="11"/>
  <c r="B802" i="11"/>
  <c r="C801" i="11"/>
  <c r="B803" i="11"/>
  <c r="C802" i="11"/>
  <c r="B804" i="11"/>
  <c r="C803" i="11"/>
  <c r="B805" i="11"/>
  <c r="C804" i="11"/>
  <c r="B806" i="11"/>
  <c r="C805" i="11"/>
  <c r="B807" i="11"/>
  <c r="C806" i="11"/>
  <c r="B808" i="11"/>
  <c r="C807" i="11"/>
  <c r="B809" i="11"/>
  <c r="C808" i="11"/>
  <c r="B810" i="11"/>
  <c r="C809" i="11"/>
  <c r="B811" i="11"/>
  <c r="C810" i="11"/>
  <c r="B812" i="11"/>
  <c r="C811" i="11"/>
  <c r="B813" i="11"/>
  <c r="C812" i="11"/>
  <c r="B814" i="11"/>
  <c r="C813" i="11"/>
  <c r="B815" i="11"/>
  <c r="C814" i="11"/>
  <c r="B816" i="11"/>
  <c r="C815" i="11"/>
  <c r="B817" i="11"/>
  <c r="C816" i="11"/>
  <c r="B818" i="11"/>
  <c r="C817" i="11"/>
  <c r="B819" i="11"/>
  <c r="C818" i="11"/>
  <c r="B820" i="11"/>
  <c r="C819" i="11"/>
  <c r="B821" i="11"/>
  <c r="C820" i="11"/>
  <c r="B822" i="11"/>
  <c r="C821" i="11"/>
  <c r="B823" i="11"/>
  <c r="C822" i="11"/>
  <c r="B824" i="11"/>
  <c r="C823" i="11"/>
  <c r="B825" i="11"/>
  <c r="C824" i="11"/>
  <c r="B826" i="11"/>
  <c r="C825" i="11"/>
  <c r="B827" i="11"/>
  <c r="C826" i="11"/>
  <c r="B828" i="11"/>
  <c r="C827" i="11"/>
  <c r="B829" i="11"/>
  <c r="C828" i="11"/>
  <c r="B830" i="11"/>
  <c r="C829" i="11"/>
  <c r="B831" i="11"/>
  <c r="C830" i="11"/>
  <c r="B832" i="11"/>
  <c r="C831" i="11"/>
  <c r="B833" i="11"/>
  <c r="C832" i="11"/>
  <c r="B834" i="11"/>
  <c r="C833" i="11"/>
  <c r="B835" i="11"/>
  <c r="C834" i="11"/>
  <c r="B836" i="11"/>
  <c r="C835" i="11"/>
  <c r="B837" i="11"/>
  <c r="C836" i="11"/>
  <c r="B838" i="11"/>
  <c r="C837" i="11"/>
  <c r="B839" i="11"/>
  <c r="C838" i="11"/>
  <c r="B840" i="11"/>
  <c r="C839" i="11"/>
  <c r="B841" i="11"/>
  <c r="C840" i="11"/>
  <c r="B842" i="11"/>
  <c r="C841" i="11"/>
  <c r="B843" i="11"/>
  <c r="C842" i="11"/>
  <c r="B844" i="11"/>
  <c r="C843" i="11"/>
  <c r="B845" i="11"/>
  <c r="C844" i="11"/>
  <c r="B846" i="11"/>
  <c r="C845" i="11"/>
  <c r="B847" i="11"/>
  <c r="C846" i="11"/>
  <c r="B848" i="11"/>
  <c r="C847" i="11"/>
  <c r="B849" i="11"/>
  <c r="C848" i="11"/>
  <c r="B850" i="11"/>
  <c r="C849" i="11"/>
  <c r="B851" i="11"/>
  <c r="C850" i="11"/>
  <c r="B852" i="11"/>
  <c r="C851" i="11"/>
  <c r="B853" i="11"/>
  <c r="C852" i="11"/>
  <c r="B854" i="11"/>
  <c r="C853" i="11"/>
  <c r="B855" i="11"/>
  <c r="C854" i="11"/>
  <c r="B856" i="11"/>
  <c r="C855" i="11"/>
  <c r="B857" i="11"/>
  <c r="C856" i="11"/>
  <c r="B858" i="11"/>
  <c r="C857" i="11"/>
  <c r="B859" i="11"/>
  <c r="C858" i="11"/>
  <c r="B860" i="11"/>
  <c r="C859" i="11"/>
  <c r="B861" i="11"/>
  <c r="C860" i="11"/>
  <c r="B862" i="11"/>
  <c r="C861" i="11"/>
  <c r="B863" i="11"/>
  <c r="C862" i="11"/>
  <c r="B864" i="11"/>
  <c r="C863" i="11"/>
  <c r="B865" i="11"/>
  <c r="C864" i="11"/>
  <c r="B866" i="11"/>
  <c r="C865" i="11"/>
  <c r="B867" i="11"/>
  <c r="C866" i="11"/>
  <c r="B868" i="11"/>
  <c r="C867" i="11"/>
  <c r="B869" i="11"/>
  <c r="C868" i="11"/>
  <c r="B870" i="11"/>
  <c r="C869" i="11"/>
  <c r="B871" i="11"/>
  <c r="C870" i="11"/>
  <c r="B872" i="11"/>
  <c r="C871" i="11"/>
  <c r="B873" i="11"/>
  <c r="C872" i="11"/>
  <c r="B874" i="11"/>
  <c r="C873" i="11"/>
  <c r="B875" i="11"/>
  <c r="C874" i="11"/>
  <c r="B876" i="11"/>
  <c r="C875" i="11"/>
  <c r="B877" i="11"/>
  <c r="C876" i="11"/>
  <c r="B878" i="11"/>
  <c r="C877" i="11"/>
  <c r="B879" i="11"/>
  <c r="C878" i="11"/>
  <c r="B880" i="11"/>
  <c r="C879" i="11"/>
  <c r="B881" i="11"/>
  <c r="C880" i="11"/>
  <c r="B882" i="11"/>
  <c r="C881" i="11"/>
  <c r="B883" i="11"/>
  <c r="C882" i="11"/>
  <c r="B884" i="11"/>
  <c r="C883" i="11"/>
  <c r="B885" i="11"/>
  <c r="C884" i="11"/>
  <c r="B886" i="11"/>
  <c r="C885" i="11"/>
  <c r="B887" i="11"/>
  <c r="C886" i="11"/>
  <c r="B888" i="11"/>
  <c r="C887" i="11"/>
  <c r="B889" i="11"/>
  <c r="C888" i="11"/>
  <c r="B890" i="11"/>
  <c r="C889" i="11"/>
  <c r="B891" i="11"/>
  <c r="C890" i="11"/>
  <c r="B892" i="11"/>
  <c r="C891" i="11"/>
  <c r="B893" i="11"/>
  <c r="C892" i="11"/>
  <c r="B894" i="11"/>
  <c r="C893" i="11"/>
  <c r="B895" i="11"/>
  <c r="C894" i="11"/>
  <c r="B896" i="11"/>
  <c r="C895" i="11"/>
  <c r="B897" i="11"/>
  <c r="C896" i="11"/>
  <c r="B898" i="11"/>
  <c r="C897" i="11"/>
  <c r="B899" i="11"/>
  <c r="C898" i="11"/>
  <c r="B900" i="11"/>
  <c r="C899" i="11"/>
  <c r="B901" i="11"/>
  <c r="C900" i="11"/>
  <c r="B902" i="11"/>
  <c r="C901" i="11"/>
  <c r="B903" i="11"/>
  <c r="C902" i="11"/>
  <c r="B904" i="11"/>
  <c r="C903" i="11"/>
  <c r="B905" i="11"/>
  <c r="C904" i="11"/>
  <c r="B906" i="11"/>
  <c r="C905" i="11"/>
  <c r="B907" i="11"/>
  <c r="C906" i="11"/>
  <c r="B908" i="11"/>
  <c r="C907" i="11"/>
  <c r="B909" i="11"/>
  <c r="C908" i="11"/>
  <c r="B910" i="11"/>
  <c r="C909" i="11"/>
  <c r="B911" i="11"/>
  <c r="C910" i="11"/>
  <c r="B912" i="11"/>
  <c r="C911" i="11"/>
  <c r="B913" i="11"/>
  <c r="C912" i="11"/>
  <c r="B914" i="11"/>
  <c r="C913" i="11"/>
  <c r="B915" i="11"/>
  <c r="C914" i="11"/>
  <c r="B916" i="11"/>
  <c r="C915" i="11"/>
  <c r="B917" i="11"/>
  <c r="C916" i="11"/>
  <c r="B918" i="11"/>
  <c r="C917" i="11"/>
  <c r="B919" i="11"/>
  <c r="C918" i="11"/>
  <c r="B920" i="11"/>
  <c r="C919" i="11"/>
  <c r="B921" i="11"/>
  <c r="C920" i="11"/>
  <c r="B922" i="11"/>
  <c r="C921" i="11"/>
  <c r="B923" i="11"/>
  <c r="C922" i="11"/>
  <c r="B924" i="11"/>
  <c r="C923" i="11"/>
  <c r="B925" i="11"/>
  <c r="C924" i="11"/>
  <c r="B926" i="11"/>
  <c r="C925" i="11"/>
  <c r="B927" i="11"/>
  <c r="C926" i="11"/>
  <c r="B928" i="11"/>
  <c r="C927" i="11"/>
  <c r="B929" i="11"/>
  <c r="C928" i="11"/>
  <c r="B930" i="11"/>
  <c r="C929" i="11"/>
  <c r="B931" i="11"/>
  <c r="C930" i="11"/>
  <c r="B932" i="11"/>
  <c r="C931" i="11"/>
  <c r="B933" i="11"/>
  <c r="C932" i="11"/>
  <c r="B934" i="11"/>
  <c r="C933" i="11"/>
  <c r="B935" i="11"/>
  <c r="C934" i="11"/>
  <c r="B936" i="11"/>
  <c r="C935" i="11"/>
  <c r="B937" i="11"/>
  <c r="C936" i="11"/>
  <c r="B938" i="11"/>
  <c r="C937" i="11"/>
  <c r="B939" i="11"/>
  <c r="C938" i="11"/>
  <c r="B940" i="11"/>
  <c r="C939" i="11"/>
  <c r="B941" i="11"/>
  <c r="C940" i="11"/>
  <c r="B942" i="11"/>
  <c r="C941" i="11"/>
  <c r="B943" i="11"/>
  <c r="C942" i="11"/>
  <c r="B944" i="11"/>
  <c r="C943" i="11"/>
  <c r="B945" i="11"/>
  <c r="C944" i="11"/>
  <c r="B946" i="11"/>
  <c r="C945" i="11"/>
  <c r="B947" i="11"/>
  <c r="C946" i="11"/>
  <c r="B948" i="11"/>
  <c r="C947" i="11"/>
  <c r="B949" i="11"/>
  <c r="C948" i="11"/>
  <c r="B950" i="11"/>
  <c r="C949" i="11"/>
  <c r="B951" i="11"/>
  <c r="C950" i="11"/>
  <c r="B952" i="11"/>
  <c r="C951" i="11"/>
  <c r="B953" i="11"/>
  <c r="C952" i="11"/>
  <c r="B954" i="11"/>
  <c r="C953" i="11"/>
  <c r="B955" i="11"/>
  <c r="C954" i="11"/>
  <c r="B956" i="11"/>
  <c r="C955" i="11"/>
  <c r="B957" i="11"/>
  <c r="C956" i="11"/>
  <c r="B958" i="11"/>
  <c r="C957" i="11"/>
  <c r="B959" i="11"/>
  <c r="C958" i="11"/>
  <c r="B960" i="11"/>
  <c r="C959" i="11"/>
  <c r="B961" i="11"/>
  <c r="C960" i="11"/>
  <c r="B962" i="11"/>
  <c r="C961" i="11"/>
  <c r="B963" i="11"/>
  <c r="C962" i="11"/>
  <c r="B964" i="11"/>
  <c r="C963" i="11"/>
  <c r="B965" i="11"/>
  <c r="C964" i="11"/>
  <c r="B966" i="11"/>
  <c r="C965" i="11"/>
  <c r="B967" i="11"/>
  <c r="C966" i="11"/>
  <c r="B968" i="11"/>
  <c r="C967" i="11"/>
  <c r="B969" i="11"/>
  <c r="C968" i="11"/>
  <c r="B970" i="11"/>
  <c r="C969" i="11"/>
  <c r="B971" i="11"/>
  <c r="C970" i="11"/>
  <c r="B972" i="11"/>
  <c r="C971" i="11"/>
  <c r="B973" i="11"/>
  <c r="C972" i="11"/>
  <c r="B974" i="11"/>
  <c r="C973" i="11"/>
  <c r="B975" i="11"/>
  <c r="C974" i="11"/>
  <c r="B976" i="11"/>
  <c r="C975" i="11"/>
  <c r="B977" i="11"/>
  <c r="C976" i="11"/>
  <c r="B978" i="11"/>
  <c r="C977" i="11"/>
  <c r="B979" i="11"/>
  <c r="C978" i="11"/>
  <c r="B980" i="11"/>
  <c r="C979" i="11"/>
  <c r="B981" i="11"/>
  <c r="C980" i="11"/>
  <c r="B982" i="11"/>
  <c r="C981" i="11"/>
  <c r="B983" i="11"/>
  <c r="C982" i="11"/>
  <c r="B984" i="11"/>
  <c r="C983" i="11"/>
  <c r="B985" i="11"/>
  <c r="C984" i="11"/>
  <c r="B986" i="11"/>
  <c r="C985" i="11"/>
  <c r="B987" i="11"/>
  <c r="C986" i="11"/>
  <c r="B988" i="11"/>
  <c r="C987" i="11"/>
  <c r="B989" i="11"/>
  <c r="C988" i="11"/>
  <c r="B990" i="11"/>
  <c r="C989" i="11"/>
  <c r="B991" i="11"/>
  <c r="C990" i="11"/>
  <c r="B992" i="11"/>
  <c r="C991" i="11"/>
  <c r="B993" i="11"/>
  <c r="C992" i="11"/>
  <c r="B994" i="11"/>
  <c r="C993" i="11"/>
  <c r="B995" i="11"/>
  <c r="C994" i="11"/>
  <c r="B996" i="11"/>
  <c r="C995" i="11"/>
  <c r="B997" i="11"/>
  <c r="C996" i="11"/>
  <c r="B998" i="11"/>
  <c r="C997" i="11"/>
  <c r="B999" i="11"/>
  <c r="C998" i="11"/>
  <c r="B1000" i="11"/>
  <c r="C999" i="11"/>
  <c r="B1001" i="11"/>
  <c r="C1000" i="11"/>
  <c r="B1002" i="11"/>
  <c r="C1001" i="11"/>
  <c r="B1003" i="11"/>
  <c r="C1002" i="11"/>
  <c r="B1004" i="11"/>
  <c r="C1003" i="11"/>
  <c r="B1005" i="11"/>
  <c r="C1004" i="11"/>
  <c r="B1006" i="11"/>
  <c r="C1005" i="11"/>
  <c r="B1007" i="11"/>
  <c r="C1006" i="11"/>
  <c r="B1008" i="11"/>
  <c r="C1007" i="11"/>
  <c r="B1009" i="11"/>
  <c r="C1008" i="11"/>
  <c r="B1010" i="11"/>
  <c r="C1009" i="11"/>
  <c r="B1011" i="11"/>
  <c r="C1010" i="11"/>
  <c r="B1012" i="11"/>
  <c r="C1011" i="11"/>
  <c r="B1013" i="11"/>
  <c r="C1012" i="11"/>
  <c r="B1014" i="11"/>
  <c r="C1013" i="11"/>
  <c r="B1015" i="11"/>
  <c r="C1014" i="11"/>
  <c r="B1016" i="11"/>
  <c r="C1015" i="11"/>
  <c r="B1017" i="11"/>
  <c r="C1016" i="11"/>
  <c r="B1018" i="11"/>
  <c r="C1017" i="11"/>
  <c r="B1019" i="11"/>
  <c r="C1018" i="11"/>
  <c r="B1020" i="11"/>
  <c r="C1019" i="11"/>
  <c r="B1021" i="11"/>
  <c r="C1020" i="11"/>
  <c r="B1022" i="11"/>
  <c r="C1021" i="11"/>
  <c r="B1023" i="11"/>
  <c r="C1022" i="11"/>
  <c r="B1024" i="11"/>
  <c r="C1023" i="11"/>
  <c r="B1025" i="11"/>
  <c r="C1024" i="11"/>
  <c r="B1026" i="11"/>
  <c r="C1025" i="11"/>
  <c r="B1027" i="11"/>
  <c r="C1026" i="11"/>
  <c r="B1028" i="11"/>
  <c r="C1027" i="11"/>
  <c r="B1029" i="11"/>
  <c r="C1028" i="11"/>
  <c r="B1030" i="11"/>
  <c r="C1029" i="11"/>
  <c r="B1031" i="11"/>
  <c r="C1030" i="11"/>
  <c r="B1032" i="11"/>
  <c r="C1031" i="11"/>
  <c r="B1033" i="11"/>
  <c r="C1032" i="11"/>
  <c r="B1034" i="11"/>
  <c r="C1033" i="11"/>
  <c r="B1035" i="11"/>
  <c r="C1034" i="11"/>
  <c r="B1036" i="11"/>
  <c r="C1035" i="11"/>
  <c r="B1037" i="11"/>
  <c r="C1036" i="11"/>
  <c r="B1038" i="11"/>
  <c r="C1037" i="11"/>
  <c r="B1039" i="11"/>
  <c r="C1038" i="11"/>
  <c r="B1040" i="11"/>
  <c r="C1039" i="11"/>
  <c r="B1041" i="11"/>
  <c r="C1040" i="11"/>
  <c r="B1042" i="11"/>
  <c r="C1041" i="11"/>
  <c r="B1043" i="11"/>
  <c r="C1042" i="11"/>
  <c r="B1044" i="11"/>
  <c r="C1043" i="11"/>
  <c r="B1045" i="11"/>
  <c r="C1044" i="11"/>
  <c r="B1046" i="11"/>
  <c r="C1045" i="11"/>
  <c r="B1047" i="11"/>
  <c r="C1046" i="11"/>
  <c r="B1048" i="11"/>
  <c r="C1047" i="11"/>
  <c r="B1049" i="11"/>
  <c r="C1048" i="11"/>
  <c r="B1050" i="11"/>
  <c r="C1049" i="11"/>
  <c r="B1051" i="11"/>
  <c r="C1050" i="11"/>
  <c r="B1052" i="11"/>
  <c r="C1051" i="11"/>
  <c r="B1053" i="11"/>
  <c r="C1052" i="11"/>
  <c r="B1054" i="11"/>
  <c r="C1053" i="11"/>
  <c r="B1055" i="11"/>
  <c r="C1054" i="11"/>
  <c r="B1056" i="11"/>
  <c r="C1055" i="11"/>
  <c r="B1057" i="11"/>
  <c r="C1056" i="11"/>
  <c r="B1058" i="11"/>
  <c r="C1057" i="11"/>
  <c r="B1059" i="11"/>
  <c r="C1058" i="11"/>
  <c r="B1060" i="11"/>
  <c r="C1059" i="11"/>
  <c r="B1061" i="11"/>
  <c r="C1060" i="11"/>
  <c r="B1062" i="11"/>
  <c r="C1061" i="11"/>
  <c r="B1063" i="11"/>
  <c r="C1062" i="11"/>
  <c r="B1064" i="11"/>
  <c r="C1063" i="11"/>
  <c r="B1065" i="11"/>
  <c r="C1064" i="11"/>
  <c r="B1066" i="11"/>
  <c r="C1065" i="11"/>
  <c r="B1067" i="11"/>
  <c r="C1066" i="11"/>
  <c r="B1068" i="11"/>
  <c r="C1067" i="11"/>
  <c r="B1069" i="11"/>
  <c r="C1068" i="11"/>
  <c r="B1070" i="11"/>
  <c r="C1069" i="11"/>
  <c r="B1071" i="11"/>
  <c r="C1070" i="11"/>
  <c r="B1072" i="11"/>
  <c r="C1071" i="11"/>
  <c r="B1073" i="11"/>
  <c r="C1072" i="11"/>
  <c r="B1074" i="11"/>
  <c r="C1073" i="11"/>
  <c r="B1075" i="11"/>
  <c r="C1074" i="11"/>
  <c r="B1076" i="11"/>
  <c r="C1075" i="11"/>
  <c r="B1077" i="11"/>
  <c r="C1076" i="11"/>
  <c r="B1078" i="11"/>
  <c r="C1077" i="11"/>
  <c r="B1079" i="11"/>
  <c r="C1078" i="11"/>
  <c r="B1080" i="11"/>
  <c r="C1079" i="11"/>
  <c r="B1081" i="11"/>
  <c r="C1080" i="11"/>
  <c r="B1082" i="11"/>
  <c r="C1081" i="11"/>
  <c r="B1083" i="11"/>
  <c r="C1082" i="11"/>
  <c r="B1084" i="11"/>
  <c r="C1083" i="11"/>
  <c r="B1085" i="11"/>
  <c r="C1084" i="11"/>
  <c r="B1086" i="11"/>
  <c r="C1085" i="11"/>
  <c r="B1087" i="11"/>
  <c r="C1086" i="11"/>
  <c r="B1088" i="11"/>
  <c r="C1087" i="11"/>
  <c r="B1089" i="11"/>
  <c r="C1088" i="11"/>
  <c r="B1090" i="11"/>
  <c r="C1089" i="11"/>
  <c r="B1091" i="11"/>
  <c r="C1090" i="11"/>
  <c r="B1092" i="11"/>
  <c r="C1091" i="11"/>
  <c r="B1093" i="11"/>
  <c r="C1092" i="11"/>
  <c r="B1094" i="11"/>
  <c r="C1093" i="11"/>
  <c r="B1095" i="11"/>
  <c r="C1094" i="11"/>
  <c r="S8" i="4"/>
  <c r="B1096" i="11"/>
  <c r="C1095" i="11"/>
  <c r="B1097" i="11"/>
  <c r="C1096" i="11"/>
  <c r="B1098" i="11"/>
  <c r="C1097" i="11"/>
  <c r="B1099" i="11"/>
  <c r="C1098" i="11"/>
  <c r="B1100" i="11"/>
  <c r="C1099" i="11"/>
  <c r="B1101" i="11"/>
  <c r="C1100" i="11"/>
  <c r="B1102" i="11"/>
  <c r="C1101" i="11"/>
  <c r="B1103" i="11"/>
  <c r="C1102" i="11"/>
  <c r="B1104" i="11"/>
  <c r="C1103" i="11"/>
  <c r="B1105" i="11"/>
  <c r="C1104" i="11"/>
  <c r="B1106" i="11"/>
  <c r="C1105" i="11"/>
  <c r="B1107" i="11"/>
  <c r="C1106" i="11"/>
  <c r="B1108" i="11"/>
  <c r="C1107" i="11"/>
  <c r="B1109" i="11"/>
  <c r="C1108" i="11"/>
  <c r="B1110" i="11"/>
  <c r="C1109" i="11"/>
  <c r="B1111" i="11"/>
  <c r="C1110" i="11"/>
  <c r="B1112" i="11"/>
  <c r="C1111" i="11"/>
  <c r="B1113" i="11"/>
  <c r="C1112" i="11"/>
  <c r="B1114" i="11"/>
  <c r="C1113" i="11"/>
  <c r="B1115" i="11"/>
  <c r="C1114" i="11"/>
  <c r="B1116" i="11"/>
  <c r="C1115" i="11"/>
  <c r="B1117" i="11"/>
  <c r="C1116" i="11"/>
  <c r="B1118" i="11"/>
  <c r="C1117" i="11"/>
  <c r="B1119" i="11"/>
  <c r="C1118" i="11"/>
  <c r="B1120" i="11"/>
  <c r="C1119" i="11"/>
  <c r="B1121" i="11"/>
  <c r="C1120" i="11"/>
  <c r="B1122" i="11"/>
  <c r="C1121" i="11"/>
  <c r="B1123" i="11"/>
  <c r="C1122" i="11"/>
  <c r="B1124" i="11"/>
  <c r="C1123" i="11"/>
  <c r="B1125" i="11"/>
  <c r="C1124" i="11"/>
  <c r="B1126" i="11"/>
  <c r="C1125" i="11"/>
  <c r="B1127" i="11"/>
  <c r="C1126" i="11"/>
  <c r="B1128" i="11"/>
  <c r="C1127" i="11"/>
  <c r="B1129" i="11"/>
  <c r="C1128" i="11"/>
  <c r="B1130" i="11"/>
  <c r="C1129" i="11"/>
  <c r="B1131" i="11"/>
  <c r="C1130" i="11"/>
  <c r="B1132" i="11"/>
  <c r="C1131" i="11"/>
  <c r="B1133" i="11"/>
  <c r="C1132" i="11"/>
  <c r="B1134" i="11"/>
  <c r="C1133" i="11"/>
  <c r="B1135" i="11"/>
  <c r="C1134" i="11"/>
  <c r="B1136" i="11"/>
  <c r="C1135" i="11"/>
  <c r="B1137" i="11"/>
  <c r="C1136" i="11"/>
  <c r="B1138" i="11"/>
  <c r="C1137" i="11"/>
  <c r="B1139" i="11"/>
  <c r="C1138" i="11"/>
  <c r="B1140" i="11"/>
  <c r="C1139" i="11"/>
  <c r="B1141" i="11"/>
  <c r="C1140" i="11"/>
  <c r="B1142" i="11"/>
  <c r="C1141" i="11"/>
  <c r="B1143" i="11"/>
  <c r="C1142" i="11"/>
  <c r="B1144" i="11"/>
  <c r="C1143" i="11"/>
  <c r="B1145" i="11"/>
  <c r="C1144" i="11"/>
  <c r="B1146" i="11"/>
  <c r="C1145" i="11"/>
  <c r="B1147" i="11"/>
  <c r="C1146" i="11"/>
  <c r="B1148" i="11"/>
  <c r="C1147" i="11"/>
  <c r="B1149" i="11"/>
  <c r="C1148" i="11"/>
  <c r="B1150" i="11"/>
  <c r="C1149" i="11"/>
  <c r="B1151" i="11"/>
  <c r="C1150" i="11"/>
  <c r="B1152" i="11"/>
  <c r="C1151" i="11"/>
  <c r="B1153" i="11"/>
  <c r="C1152" i="11"/>
  <c r="B1154" i="11"/>
  <c r="C1153" i="11"/>
  <c r="B1155" i="11"/>
  <c r="C1154" i="11"/>
  <c r="B1156" i="11"/>
  <c r="C1155" i="11"/>
  <c r="B1157" i="11"/>
  <c r="C1156" i="11"/>
  <c r="B1158" i="11"/>
  <c r="C1157" i="11"/>
  <c r="B1159" i="11"/>
  <c r="C1158" i="11"/>
  <c r="B1160" i="11"/>
  <c r="C1159" i="11"/>
  <c r="B1161" i="11"/>
  <c r="C1160" i="11"/>
  <c r="B1162" i="11"/>
  <c r="C1161" i="11"/>
  <c r="B1163" i="11"/>
  <c r="C1162" i="11"/>
  <c r="B1164" i="11"/>
  <c r="C1163" i="11"/>
  <c r="B1165" i="11"/>
  <c r="C1164" i="11"/>
  <c r="B1166" i="11"/>
  <c r="C1165" i="11"/>
  <c r="B1167" i="11"/>
  <c r="C1166" i="11"/>
  <c r="B1168" i="11"/>
  <c r="C1167" i="11"/>
  <c r="B1169" i="11"/>
  <c r="C1168" i="11"/>
  <c r="B1170" i="11"/>
  <c r="C1169" i="11"/>
  <c r="B1171" i="11"/>
  <c r="C1170" i="11"/>
  <c r="B1172" i="11"/>
  <c r="C1171" i="11"/>
  <c r="B1173" i="11"/>
  <c r="C1172" i="11"/>
  <c r="B1174" i="11"/>
  <c r="C1173" i="11"/>
  <c r="B1175" i="11"/>
  <c r="C1174" i="11"/>
  <c r="B1176" i="11"/>
  <c r="C1175" i="11"/>
  <c r="B1177" i="11"/>
  <c r="C1176" i="11"/>
  <c r="B1178" i="11"/>
  <c r="C1177" i="11"/>
  <c r="B1179" i="11"/>
  <c r="C1178" i="11"/>
  <c r="B1180" i="11"/>
  <c r="C1179" i="11"/>
  <c r="B1181" i="11"/>
  <c r="C1180" i="11"/>
  <c r="B1182" i="11"/>
  <c r="C1181" i="11"/>
  <c r="B1183" i="11"/>
  <c r="C1182" i="11"/>
  <c r="B1184" i="11"/>
  <c r="C1183" i="11"/>
  <c r="B1185" i="11"/>
  <c r="C1184" i="11"/>
  <c r="B1186" i="11"/>
  <c r="C1185" i="11"/>
  <c r="B1187" i="11"/>
  <c r="C1186" i="11"/>
  <c r="B1188" i="11"/>
  <c r="C1187" i="11"/>
  <c r="B1189" i="11"/>
  <c r="C1188" i="11"/>
  <c r="B1190" i="11"/>
  <c r="C1189" i="11"/>
  <c r="B1191" i="11"/>
  <c r="C1190" i="11"/>
  <c r="B1192" i="11"/>
  <c r="C1191" i="11"/>
  <c r="B1193" i="11"/>
  <c r="C1192" i="11"/>
  <c r="B1194" i="11"/>
  <c r="C1193" i="11"/>
  <c r="B1195" i="11"/>
  <c r="C1194" i="11"/>
  <c r="B1196" i="11"/>
  <c r="C1195" i="11"/>
  <c r="B1197" i="11"/>
  <c r="C1196" i="11"/>
  <c r="B1198" i="11"/>
  <c r="C1197" i="11"/>
  <c r="B1199" i="11"/>
  <c r="C1198" i="11"/>
  <c r="B1200" i="11"/>
  <c r="C1199" i="11"/>
  <c r="B1201" i="11"/>
  <c r="C1200" i="11"/>
  <c r="B1202" i="11"/>
  <c r="C1201" i="11"/>
  <c r="B1203" i="11"/>
  <c r="C1202" i="11"/>
  <c r="B1204" i="11"/>
  <c r="C1203" i="11"/>
  <c r="B1205" i="11"/>
  <c r="C1204" i="11"/>
  <c r="B1206" i="11"/>
  <c r="C1205" i="11"/>
  <c r="B1207" i="11"/>
  <c r="C1206" i="11"/>
  <c r="B1208" i="11"/>
  <c r="C1207" i="11"/>
  <c r="B1209" i="11"/>
  <c r="C1208" i="11"/>
  <c r="B1210" i="11"/>
  <c r="C1209" i="11"/>
  <c r="B1211" i="11"/>
  <c r="C1210" i="11"/>
  <c r="B1212" i="11"/>
  <c r="C1211" i="11"/>
  <c r="B1213" i="11"/>
  <c r="C1212" i="11"/>
  <c r="B1214" i="11"/>
  <c r="C1213" i="11"/>
  <c r="B1215" i="11"/>
  <c r="C1214" i="11"/>
  <c r="B1216" i="11"/>
  <c r="C1215" i="11"/>
  <c r="B1217" i="11"/>
  <c r="C1216" i="11"/>
  <c r="B1218" i="11"/>
  <c r="C1217" i="11"/>
  <c r="B1219" i="11"/>
  <c r="C1218" i="11"/>
  <c r="B1220" i="11"/>
  <c r="C1219" i="11"/>
  <c r="B1221" i="11"/>
  <c r="C1220" i="11"/>
  <c r="B1222" i="11"/>
  <c r="C1221" i="11"/>
  <c r="B1223" i="11"/>
  <c r="C1222" i="11"/>
  <c r="B1224" i="11"/>
  <c r="C1223" i="11"/>
  <c r="B1225" i="11"/>
  <c r="C1224" i="11"/>
  <c r="B1226" i="11"/>
  <c r="C1225" i="11"/>
  <c r="B1227" i="11"/>
  <c r="C1226" i="11"/>
  <c r="B1228" i="11"/>
  <c r="C1227" i="11"/>
  <c r="B1229" i="11"/>
  <c r="C1228" i="11"/>
  <c r="B1230" i="11"/>
  <c r="C1229" i="11"/>
  <c r="B1231" i="11"/>
  <c r="C1230" i="11"/>
  <c r="B1232" i="11"/>
  <c r="C1231" i="11"/>
  <c r="B1233" i="11"/>
  <c r="C1232" i="11"/>
  <c r="B1234" i="11"/>
  <c r="C1233" i="11"/>
  <c r="B1235" i="11"/>
  <c r="C1234" i="11"/>
  <c r="B1236" i="11"/>
  <c r="C1235" i="11"/>
  <c r="B1237" i="11"/>
  <c r="C1236" i="11"/>
  <c r="B1238" i="11"/>
  <c r="C1237" i="11"/>
  <c r="B1239" i="11"/>
  <c r="C1238" i="11"/>
  <c r="B1240" i="11"/>
  <c r="C1239" i="11"/>
  <c r="B1241" i="11"/>
  <c r="C1240" i="11"/>
  <c r="B1242" i="11"/>
  <c r="C1241" i="11"/>
  <c r="B1243" i="11"/>
  <c r="C1242" i="11"/>
  <c r="B1244" i="11"/>
  <c r="C1243" i="11"/>
  <c r="B1245" i="11"/>
  <c r="C1244" i="11"/>
  <c r="B1246" i="11"/>
  <c r="C1245" i="11"/>
  <c r="B1247" i="11"/>
  <c r="C1246" i="11"/>
  <c r="B1248" i="11"/>
  <c r="C1247" i="11"/>
  <c r="B1249" i="11"/>
  <c r="C1248" i="11"/>
  <c r="B1250" i="11"/>
  <c r="C1249" i="11"/>
  <c r="B1251" i="11"/>
  <c r="C1250" i="11"/>
  <c r="B1252" i="11"/>
  <c r="C1251" i="11"/>
  <c r="B1253" i="11"/>
  <c r="C1252" i="11"/>
  <c r="B1254" i="11"/>
  <c r="C1253" i="11"/>
  <c r="B1255" i="11"/>
  <c r="C1254" i="11"/>
  <c r="B1256" i="11"/>
  <c r="C1255" i="11"/>
  <c r="B1257" i="11"/>
  <c r="C1256" i="11"/>
  <c r="B1258" i="11"/>
  <c r="C1257" i="11"/>
  <c r="B1259" i="11"/>
  <c r="C1258" i="11"/>
  <c r="B1260" i="11"/>
  <c r="C1259" i="11"/>
  <c r="B1261" i="11"/>
  <c r="C1260" i="11"/>
  <c r="B1262" i="11"/>
  <c r="C1261" i="11"/>
  <c r="B1263" i="11"/>
  <c r="C1262" i="11"/>
  <c r="B1264" i="11"/>
  <c r="C1263" i="11"/>
  <c r="B1265" i="11"/>
  <c r="C1264" i="11"/>
  <c r="B1266" i="11"/>
  <c r="C1265" i="11"/>
  <c r="B1267" i="11"/>
  <c r="C1266" i="11"/>
  <c r="B1268" i="11"/>
  <c r="C1267" i="11"/>
  <c r="B1269" i="11"/>
  <c r="C1268" i="11"/>
  <c r="B1270" i="11"/>
  <c r="C1269" i="11"/>
  <c r="B1271" i="11"/>
  <c r="C1270" i="11"/>
  <c r="B1272" i="11"/>
  <c r="C1271" i="11"/>
  <c r="B1273" i="11"/>
  <c r="C1272" i="11"/>
  <c r="B1274" i="11"/>
  <c r="C1273" i="11"/>
  <c r="B1275" i="11"/>
  <c r="C1274" i="11"/>
  <c r="B1276" i="11"/>
  <c r="C1275" i="11"/>
  <c r="B1277" i="11"/>
  <c r="C1276" i="11"/>
  <c r="B1278" i="11"/>
  <c r="C1277" i="11"/>
  <c r="B1279" i="11"/>
  <c r="C1278" i="11"/>
  <c r="B1280" i="11"/>
  <c r="C1279" i="11"/>
  <c r="B1281" i="11"/>
  <c r="C1280" i="11"/>
  <c r="B1282" i="11"/>
  <c r="C1281" i="11"/>
  <c r="B1283" i="11"/>
  <c r="C1282" i="11"/>
  <c r="B1284" i="11"/>
  <c r="C1283" i="11"/>
  <c r="B1285" i="11"/>
  <c r="C1284" i="11"/>
  <c r="B1286" i="11"/>
  <c r="C1285" i="11"/>
  <c r="B1287" i="11"/>
  <c r="C1286" i="11"/>
  <c r="B1288" i="11"/>
  <c r="C1287" i="11"/>
  <c r="B1289" i="11"/>
  <c r="C1288" i="11"/>
  <c r="B1290" i="11"/>
  <c r="C1289" i="11"/>
  <c r="B1291" i="11"/>
  <c r="C1290" i="11"/>
  <c r="B1292" i="11"/>
  <c r="C1291" i="11"/>
  <c r="B1293" i="11"/>
  <c r="C1292" i="11"/>
  <c r="B1294" i="11"/>
  <c r="C1293" i="11"/>
  <c r="B1295" i="11"/>
  <c r="C1294" i="11"/>
  <c r="B1296" i="11"/>
  <c r="C1295" i="11"/>
  <c r="B1297" i="11"/>
  <c r="C1296" i="11"/>
  <c r="B1298" i="11"/>
  <c r="C1297" i="11"/>
  <c r="B1299" i="11"/>
  <c r="C1298" i="11"/>
  <c r="B1300" i="11"/>
  <c r="C1299" i="11"/>
  <c r="B1301" i="11"/>
  <c r="C1300" i="11"/>
  <c r="B1302" i="11"/>
  <c r="C1301" i="11"/>
  <c r="B1303" i="11"/>
  <c r="C1302" i="11"/>
  <c r="B1304" i="11"/>
  <c r="C1303" i="11"/>
  <c r="B1305" i="11"/>
  <c r="C1304" i="11"/>
  <c r="B1306" i="11"/>
  <c r="C1305" i="11"/>
  <c r="B1307" i="11"/>
  <c r="C1306" i="11"/>
  <c r="B1308" i="11"/>
  <c r="C1307" i="11"/>
  <c r="B1309" i="11"/>
  <c r="C1308" i="11"/>
  <c r="B1310" i="11"/>
  <c r="C1309" i="11"/>
  <c r="B1311" i="11"/>
  <c r="C1310" i="11"/>
  <c r="B1312" i="11"/>
  <c r="C1311" i="11"/>
  <c r="B1313" i="11"/>
  <c r="C1312" i="11"/>
  <c r="B1314" i="11"/>
  <c r="C1313" i="11"/>
  <c r="B1315" i="11"/>
  <c r="C1314" i="11"/>
  <c r="B1316" i="11"/>
  <c r="C1315" i="11"/>
  <c r="B1317" i="11"/>
  <c r="C1316" i="11"/>
  <c r="B1318" i="11"/>
  <c r="C1317" i="11"/>
  <c r="B1319" i="11"/>
  <c r="C1318" i="11"/>
  <c r="B1320" i="11"/>
  <c r="C1319" i="11"/>
  <c r="B1321" i="11"/>
  <c r="C1320" i="11"/>
  <c r="B1322" i="11"/>
  <c r="C1321" i="11"/>
  <c r="B1323" i="11"/>
  <c r="C1322" i="11"/>
  <c r="B1324" i="11"/>
  <c r="C1323" i="11"/>
  <c r="B1325" i="11"/>
  <c r="C1324" i="11"/>
  <c r="B1326" i="11"/>
  <c r="C1325" i="11"/>
  <c r="B1327" i="11"/>
  <c r="C1326" i="11"/>
  <c r="B1328" i="11"/>
  <c r="C1327" i="11"/>
  <c r="B1329" i="11"/>
  <c r="C1328" i="11"/>
  <c r="B1330" i="11"/>
  <c r="C1329" i="11"/>
  <c r="B1331" i="11"/>
  <c r="C1330" i="11"/>
  <c r="B1332" i="11"/>
  <c r="C1331" i="11"/>
  <c r="B1333" i="11"/>
  <c r="C1332" i="11"/>
  <c r="B1334" i="11"/>
  <c r="C1333" i="11"/>
  <c r="B1335" i="11"/>
  <c r="C1334" i="11"/>
  <c r="B1336" i="11"/>
  <c r="C1335" i="11"/>
  <c r="B1337" i="11"/>
  <c r="C1336" i="11"/>
  <c r="B1338" i="11"/>
  <c r="C1337" i="11"/>
  <c r="B1339" i="11"/>
  <c r="C1338" i="11"/>
  <c r="B1340" i="11"/>
  <c r="C1339" i="11"/>
  <c r="B1341" i="11"/>
  <c r="C1340" i="11"/>
  <c r="B1342" i="11"/>
  <c r="C1341" i="11"/>
  <c r="B1343" i="11"/>
  <c r="C1342" i="11"/>
  <c r="B1344" i="11"/>
  <c r="C1343" i="11"/>
  <c r="B1345" i="11"/>
  <c r="C1344" i="11"/>
  <c r="B1346" i="11"/>
  <c r="C1345" i="11"/>
  <c r="B1347" i="11"/>
  <c r="C1346" i="11"/>
  <c r="B1348" i="11"/>
  <c r="C1347" i="11"/>
  <c r="B1349" i="11"/>
  <c r="C1348" i="11"/>
  <c r="B1350" i="11"/>
  <c r="C1349" i="11"/>
  <c r="B1351" i="11"/>
  <c r="C1350" i="11"/>
  <c r="B1352" i="11"/>
  <c r="C1351" i="11"/>
  <c r="B1353" i="11"/>
  <c r="C1352" i="11"/>
  <c r="B1354" i="11"/>
  <c r="C1353" i="11"/>
  <c r="B1355" i="11"/>
  <c r="C1354" i="11"/>
  <c r="B1356" i="11"/>
  <c r="C1355" i="11"/>
  <c r="B1357" i="11"/>
  <c r="C1356" i="11"/>
  <c r="B1358" i="11"/>
  <c r="C1357" i="11"/>
  <c r="B1359" i="11"/>
  <c r="C1358" i="11"/>
  <c r="B1360" i="11"/>
  <c r="C1359" i="11"/>
  <c r="B1361" i="11"/>
  <c r="C1360" i="11"/>
  <c r="B1362" i="11"/>
  <c r="C1361" i="11"/>
  <c r="B1363" i="11"/>
  <c r="C1362" i="11"/>
  <c r="B1364" i="11"/>
  <c r="C1363" i="11"/>
  <c r="B1365" i="11"/>
  <c r="C1364" i="11"/>
  <c r="B1366" i="11"/>
  <c r="C1365" i="11"/>
  <c r="B1367" i="11"/>
  <c r="C1366" i="11"/>
  <c r="B1368" i="11"/>
  <c r="C1367" i="11"/>
  <c r="B1369" i="11"/>
  <c r="C1368" i="11"/>
  <c r="B1370" i="11"/>
  <c r="C1369" i="11"/>
  <c r="B1371" i="11"/>
  <c r="C1370" i="11"/>
  <c r="B1372" i="11"/>
  <c r="C1371" i="11"/>
  <c r="B1373" i="11"/>
  <c r="C1372" i="11"/>
  <c r="B1374" i="11"/>
  <c r="C1373" i="11"/>
  <c r="B1375" i="11"/>
  <c r="C1374" i="11"/>
  <c r="B1376" i="11"/>
  <c r="C1375" i="11"/>
  <c r="B1377" i="11"/>
  <c r="C1376" i="11"/>
  <c r="B1378" i="11"/>
  <c r="C1377" i="11"/>
  <c r="B1379" i="11"/>
  <c r="C1378" i="11"/>
  <c r="B1380" i="11"/>
  <c r="C1379" i="11"/>
  <c r="B1381" i="11"/>
  <c r="C1380" i="11"/>
  <c r="B1382" i="11"/>
  <c r="C1381" i="11"/>
  <c r="B1383" i="11"/>
  <c r="C1382" i="11"/>
  <c r="B1384" i="11"/>
  <c r="C1383" i="11"/>
  <c r="B1385" i="11"/>
  <c r="C1384" i="11"/>
  <c r="B1386" i="11"/>
  <c r="C1385" i="11"/>
  <c r="B1387" i="11"/>
  <c r="C1386" i="11"/>
  <c r="B1388" i="11"/>
  <c r="C1387" i="11"/>
  <c r="B1389" i="11"/>
  <c r="C1388" i="11"/>
  <c r="B1390" i="11"/>
  <c r="C1389" i="11"/>
  <c r="B1391" i="11"/>
  <c r="C1390" i="11"/>
  <c r="B1392" i="11"/>
  <c r="C1391" i="11"/>
  <c r="B1393" i="11"/>
  <c r="C1392" i="11"/>
  <c r="B1394" i="11"/>
  <c r="C1393" i="11"/>
  <c r="B1395" i="11"/>
  <c r="C1394" i="11"/>
  <c r="B1396" i="11"/>
  <c r="C1395" i="11"/>
  <c r="B1397" i="11"/>
  <c r="C1396" i="11"/>
  <c r="B1398" i="11"/>
  <c r="C1397" i="11"/>
  <c r="B1399" i="11"/>
  <c r="C1398" i="11"/>
  <c r="B1400" i="11"/>
  <c r="C1399" i="11"/>
  <c r="B1401" i="11"/>
  <c r="C1400" i="11"/>
  <c r="B1402" i="11"/>
  <c r="C1401" i="11"/>
  <c r="B1403" i="11"/>
  <c r="C1402" i="11"/>
  <c r="B1404" i="11"/>
  <c r="C1403" i="11"/>
  <c r="B1405" i="11"/>
  <c r="C1404" i="11"/>
  <c r="B1406" i="11"/>
  <c r="C1405" i="11"/>
  <c r="B1407" i="11"/>
  <c r="C1406" i="11"/>
  <c r="B1408" i="11"/>
  <c r="C1407" i="11"/>
  <c r="B1409" i="11"/>
  <c r="C1408" i="11"/>
  <c r="B1410" i="11"/>
  <c r="C1409" i="11"/>
  <c r="B1411" i="11"/>
  <c r="C1410" i="11"/>
  <c r="B1412" i="11"/>
  <c r="C1411" i="11"/>
  <c r="B1413" i="11"/>
  <c r="C1412" i="11"/>
  <c r="B1414" i="11"/>
  <c r="C1413" i="11"/>
  <c r="B1415" i="11"/>
  <c r="C1414" i="11"/>
  <c r="B1416" i="11"/>
  <c r="C1415" i="11"/>
  <c r="B1417" i="11"/>
  <c r="C1416" i="11"/>
  <c r="B1418" i="11"/>
  <c r="C1417" i="11"/>
  <c r="B1419" i="11"/>
  <c r="C1418" i="11"/>
  <c r="B1420" i="11"/>
  <c r="C1419" i="11"/>
  <c r="B1421" i="11"/>
  <c r="C1420" i="11"/>
  <c r="B1422" i="11"/>
  <c r="C1421" i="11"/>
  <c r="B1423" i="11"/>
  <c r="C1422" i="11"/>
  <c r="B1424" i="11"/>
  <c r="C1423" i="11"/>
  <c r="B1425" i="11"/>
  <c r="C1424" i="11"/>
  <c r="B1426" i="11"/>
  <c r="C1425" i="11"/>
  <c r="B1427" i="11"/>
  <c r="C1426" i="11"/>
  <c r="B1428" i="11"/>
  <c r="C1427" i="11"/>
  <c r="B1429" i="11"/>
  <c r="C1428" i="11"/>
  <c r="B1430" i="11"/>
  <c r="C1429" i="11"/>
  <c r="B1431" i="11"/>
  <c r="C1430" i="11"/>
  <c r="B1432" i="11"/>
  <c r="C1431" i="11"/>
  <c r="B1433" i="11"/>
  <c r="C1432" i="11"/>
  <c r="B1434" i="11"/>
  <c r="C1433" i="11"/>
  <c r="B1435" i="11"/>
  <c r="C1434" i="11"/>
  <c r="B1436" i="11"/>
  <c r="C1435" i="11"/>
  <c r="B1437" i="11"/>
  <c r="C1436" i="11"/>
  <c r="B1438" i="11"/>
  <c r="C1437" i="11"/>
  <c r="B1439" i="11"/>
  <c r="C1438" i="11"/>
  <c r="B1440" i="11"/>
  <c r="C1439" i="11"/>
  <c r="B1441" i="11"/>
  <c r="C1440" i="11"/>
  <c r="B1442" i="11"/>
  <c r="C1441" i="11"/>
  <c r="B1443" i="11"/>
  <c r="C1442" i="11"/>
  <c r="B1444" i="11"/>
  <c r="C1443" i="11"/>
  <c r="B1445" i="11"/>
  <c r="C1444" i="11"/>
  <c r="B1446" i="11"/>
  <c r="C1445" i="11"/>
  <c r="B1447" i="11"/>
  <c r="C1446" i="11"/>
  <c r="B1448" i="11"/>
  <c r="C1447" i="11"/>
  <c r="B1449" i="11"/>
  <c r="C1448" i="11"/>
  <c r="B1450" i="11"/>
  <c r="C1449" i="11"/>
  <c r="B1451" i="11"/>
  <c r="C1450" i="11"/>
  <c r="B1452" i="11"/>
  <c r="C1451" i="11"/>
  <c r="B1453" i="11"/>
  <c r="C1452" i="11"/>
  <c r="B1454" i="11"/>
  <c r="C1453" i="11"/>
  <c r="B1455" i="11"/>
  <c r="C1454" i="11"/>
  <c r="B1456" i="11"/>
  <c r="C1455" i="11"/>
  <c r="B1457" i="11"/>
  <c r="C1456" i="11"/>
  <c r="B1458" i="11"/>
  <c r="C1457" i="11"/>
  <c r="B1459" i="11"/>
  <c r="C1458" i="11"/>
  <c r="B1460" i="11"/>
  <c r="C1459" i="11"/>
  <c r="B1461" i="11"/>
  <c r="C1460" i="11"/>
  <c r="B1462" i="11"/>
  <c r="C1461" i="11"/>
  <c r="B1463" i="11"/>
  <c r="C1462" i="11"/>
  <c r="B1464" i="11"/>
  <c r="C1463" i="11"/>
  <c r="B1465" i="11"/>
  <c r="C1464" i="11"/>
  <c r="B1466" i="11"/>
  <c r="C1465" i="11"/>
  <c r="B1467" i="11"/>
  <c r="C1466" i="11"/>
  <c r="B1468" i="11"/>
  <c r="C1467" i="11"/>
  <c r="B1469" i="11"/>
  <c r="C1468" i="11"/>
  <c r="B1470" i="11"/>
  <c r="C1469" i="11"/>
  <c r="B1471" i="11"/>
  <c r="C1470" i="11"/>
  <c r="B1472" i="11"/>
  <c r="C1471" i="11"/>
  <c r="B1473" i="11"/>
  <c r="C1472" i="11"/>
  <c r="B1474" i="11"/>
  <c r="C1473" i="11"/>
  <c r="B1475" i="11"/>
  <c r="C1474" i="11"/>
  <c r="B1476" i="11"/>
  <c r="C1475" i="11"/>
  <c r="B1477" i="11"/>
  <c r="C1476" i="11"/>
  <c r="B1478" i="11"/>
  <c r="C1477" i="11"/>
  <c r="B1479" i="11"/>
  <c r="C1478" i="11"/>
  <c r="B1480" i="11"/>
  <c r="C1479" i="11"/>
  <c r="B1481" i="11"/>
  <c r="C1480" i="11"/>
  <c r="B1482" i="11"/>
  <c r="C1481" i="11"/>
  <c r="B1483" i="11"/>
  <c r="C1482" i="11"/>
  <c r="B1484" i="11"/>
  <c r="C1483" i="11"/>
  <c r="B1485" i="11"/>
  <c r="C1484" i="11"/>
  <c r="B1486" i="11"/>
  <c r="C1485" i="11"/>
  <c r="B1487" i="11"/>
  <c r="C1486" i="11"/>
  <c r="B1488" i="11"/>
  <c r="C1487" i="11"/>
  <c r="B1489" i="11"/>
  <c r="C1488" i="11"/>
  <c r="B1490" i="11"/>
  <c r="C1489" i="11"/>
  <c r="B1491" i="11"/>
  <c r="C1490" i="11"/>
  <c r="B1492" i="11"/>
  <c r="C1491" i="11"/>
  <c r="B1493" i="11"/>
  <c r="C1492" i="11"/>
  <c r="B1494" i="11"/>
  <c r="C1493" i="11"/>
  <c r="B1495" i="11"/>
  <c r="C1494" i="11"/>
  <c r="B1496" i="11"/>
  <c r="C1495" i="11"/>
  <c r="B1497" i="11"/>
  <c r="C1496" i="11"/>
  <c r="B1498" i="11"/>
  <c r="C1497" i="11"/>
  <c r="B1499" i="11"/>
  <c r="C1498" i="11"/>
  <c r="B1500" i="11"/>
  <c r="C1499" i="11"/>
  <c r="B1501" i="11"/>
  <c r="C1500" i="11"/>
  <c r="B1502" i="11"/>
  <c r="C1501" i="11"/>
  <c r="B1503" i="11"/>
  <c r="C1502" i="11"/>
  <c r="B1504" i="11"/>
  <c r="C1503" i="11"/>
  <c r="B1505" i="11"/>
  <c r="C1504" i="11"/>
  <c r="B1506" i="11"/>
  <c r="C1505" i="11"/>
  <c r="B1507" i="11"/>
  <c r="C1506" i="11"/>
  <c r="B1508" i="11"/>
  <c r="C1507" i="11"/>
  <c r="B1509" i="11"/>
  <c r="C1508" i="11"/>
  <c r="B1510" i="11"/>
  <c r="C1509" i="11"/>
  <c r="B1511" i="11"/>
  <c r="C1510" i="11"/>
  <c r="B1512" i="11"/>
  <c r="C1511" i="11"/>
  <c r="B1513" i="11"/>
  <c r="C1512" i="11"/>
  <c r="B1514" i="11"/>
  <c r="C1513" i="11"/>
  <c r="B1515" i="11"/>
  <c r="C1514" i="11"/>
  <c r="B1516" i="11"/>
  <c r="C1515" i="11"/>
  <c r="B1517" i="11"/>
  <c r="C1516" i="11"/>
  <c r="B1518" i="11"/>
  <c r="C1517" i="11"/>
  <c r="B1519" i="11"/>
  <c r="C1518" i="11"/>
  <c r="B1520" i="11"/>
  <c r="C1519" i="11"/>
  <c r="B1521" i="11"/>
  <c r="C1520" i="11"/>
  <c r="B1522" i="11"/>
  <c r="C1521" i="11"/>
  <c r="B1523" i="11"/>
  <c r="C1522" i="11"/>
  <c r="B1524" i="11"/>
  <c r="C1523" i="11"/>
  <c r="B1525" i="11"/>
  <c r="C1524" i="11"/>
  <c r="B1526" i="11"/>
  <c r="C1525" i="11"/>
  <c r="B1527" i="11"/>
  <c r="C1526" i="11"/>
  <c r="B1528" i="11"/>
  <c r="C1527" i="11"/>
  <c r="B1529" i="11"/>
  <c r="C1528" i="11"/>
  <c r="B1530" i="11"/>
  <c r="C1529" i="11"/>
  <c r="B1531" i="11"/>
  <c r="C1530" i="11"/>
  <c r="B1532" i="11"/>
  <c r="C1531" i="11"/>
  <c r="B1533" i="11"/>
  <c r="C1532" i="11"/>
  <c r="B1534" i="11"/>
  <c r="C1533" i="11"/>
  <c r="B1535" i="11"/>
  <c r="C1534" i="11"/>
  <c r="B1536" i="11"/>
  <c r="C1535" i="11"/>
  <c r="B1537" i="11"/>
  <c r="C1536" i="11"/>
  <c r="B1538" i="11"/>
  <c r="C1537" i="11"/>
  <c r="B1539" i="11"/>
  <c r="C1538" i="11"/>
  <c r="B1540" i="11"/>
  <c r="C1539" i="11"/>
  <c r="B1541" i="11"/>
  <c r="C1540" i="11"/>
  <c r="B1542" i="11"/>
  <c r="C1541" i="11"/>
  <c r="B1543" i="11"/>
  <c r="C1542" i="11"/>
  <c r="B1544" i="11"/>
  <c r="C1543" i="11"/>
  <c r="B1545" i="11"/>
  <c r="C1544" i="11"/>
  <c r="B1546" i="11"/>
  <c r="C1545" i="11"/>
  <c r="B1547" i="11"/>
  <c r="C1546" i="11"/>
  <c r="B1548" i="11"/>
  <c r="C1547" i="11"/>
  <c r="B1549" i="11"/>
  <c r="C1548" i="11"/>
  <c r="B1550" i="11"/>
  <c r="C1549" i="11"/>
  <c r="B1551" i="11"/>
  <c r="C1550" i="11"/>
  <c r="B1552" i="11"/>
  <c r="C1551" i="11"/>
  <c r="B1553" i="11"/>
  <c r="C1552" i="11"/>
  <c r="B1554" i="11"/>
  <c r="C1553" i="11"/>
  <c r="B1555" i="11"/>
  <c r="C1554" i="11"/>
  <c r="B1556" i="11"/>
  <c r="C1555" i="11"/>
  <c r="B1557" i="11"/>
  <c r="C1556" i="11"/>
  <c r="B1558" i="11"/>
  <c r="C1557" i="11"/>
  <c r="B1559" i="11"/>
  <c r="C1558" i="11"/>
  <c r="B1560" i="11"/>
  <c r="C1559" i="11"/>
  <c r="B1561" i="11"/>
  <c r="C1560" i="11"/>
  <c r="B1562" i="11"/>
  <c r="C1561" i="11"/>
  <c r="B1563" i="11"/>
  <c r="C1562" i="11"/>
  <c r="B1564" i="11"/>
  <c r="C1563" i="11"/>
  <c r="B1565" i="11"/>
  <c r="C1564" i="11"/>
  <c r="B1566" i="11"/>
  <c r="C1565" i="11"/>
  <c r="B1567" i="11"/>
  <c r="C1566" i="11"/>
  <c r="B1568" i="11"/>
  <c r="C1567" i="11"/>
  <c r="B1569" i="11"/>
  <c r="C1568" i="11"/>
  <c r="B1570" i="11"/>
  <c r="C1569" i="11"/>
  <c r="B1571" i="11"/>
  <c r="C1570" i="11"/>
  <c r="B1572" i="11"/>
  <c r="C1571" i="11"/>
  <c r="B1573" i="11"/>
  <c r="C1572" i="11"/>
  <c r="B1574" i="11"/>
  <c r="C1573" i="11"/>
  <c r="B1575" i="11"/>
  <c r="C1574" i="11"/>
  <c r="B1576" i="11"/>
  <c r="C1575" i="11"/>
  <c r="B1577" i="11"/>
  <c r="C1576" i="11"/>
  <c r="B1578" i="11"/>
  <c r="C1577" i="11"/>
  <c r="B1579" i="11"/>
  <c r="C1578" i="11"/>
  <c r="B1580" i="11"/>
  <c r="C1579" i="11"/>
  <c r="B1581" i="11"/>
  <c r="C1580" i="11"/>
  <c r="B1582" i="11"/>
  <c r="C1581" i="11"/>
  <c r="B1583" i="11"/>
  <c r="C1582" i="11"/>
  <c r="B1584" i="11"/>
  <c r="C1583" i="11"/>
  <c r="B1585" i="11"/>
  <c r="C1584" i="11"/>
  <c r="B1586" i="11"/>
  <c r="C1585" i="11"/>
  <c r="B1587" i="11"/>
  <c r="C1586" i="11"/>
  <c r="B1588" i="11"/>
  <c r="C1587" i="11"/>
  <c r="B1589" i="11"/>
  <c r="C1588" i="11"/>
  <c r="B1590" i="11"/>
  <c r="C1589" i="11"/>
  <c r="B1591" i="11"/>
  <c r="C1590" i="11"/>
  <c r="B1592" i="11"/>
  <c r="C1591" i="11"/>
  <c r="B1593" i="11"/>
  <c r="C1592" i="11"/>
  <c r="B1594" i="11"/>
  <c r="C1593" i="11"/>
  <c r="B1595" i="11"/>
  <c r="C1594" i="11"/>
  <c r="B1596" i="11"/>
  <c r="C1595" i="11"/>
  <c r="B1597" i="11"/>
  <c r="C1596" i="11"/>
  <c r="B1598" i="11"/>
  <c r="C1597" i="11"/>
  <c r="B1599" i="11"/>
  <c r="C1598" i="11"/>
  <c r="B1600" i="11"/>
  <c r="C1599" i="11"/>
  <c r="B1601" i="11"/>
  <c r="C1600" i="11"/>
  <c r="B1602" i="11"/>
  <c r="C1601" i="11"/>
  <c r="B1603" i="11"/>
  <c r="C1602" i="11"/>
  <c r="B1604" i="11"/>
  <c r="C1603" i="11"/>
  <c r="B1605" i="11"/>
  <c r="C1604" i="11"/>
  <c r="B1606" i="11"/>
  <c r="C1605" i="11"/>
  <c r="B1607" i="11"/>
  <c r="C1606" i="11"/>
  <c r="B1608" i="11"/>
  <c r="C1607" i="11"/>
  <c r="B1609" i="11"/>
  <c r="C1608" i="11"/>
  <c r="B1610" i="11"/>
  <c r="C1609" i="11"/>
  <c r="B1611" i="11"/>
  <c r="C1610" i="11"/>
  <c r="B1612" i="11"/>
  <c r="C1611" i="11"/>
  <c r="B1613" i="11"/>
  <c r="C1612" i="11"/>
  <c r="B1614" i="11"/>
  <c r="C1613" i="11"/>
  <c r="B1615" i="11"/>
  <c r="C1614" i="11"/>
  <c r="B1616" i="11"/>
  <c r="C1615" i="11"/>
  <c r="B1617" i="11"/>
  <c r="C1616" i="11"/>
  <c r="B1618" i="11"/>
  <c r="C1617" i="11"/>
  <c r="B1619" i="11"/>
  <c r="C1618" i="11"/>
  <c r="B1620" i="11"/>
  <c r="C1619" i="11"/>
  <c r="B1621" i="11"/>
  <c r="C1620" i="11"/>
  <c r="B1622" i="11"/>
  <c r="C1621" i="11"/>
  <c r="B1623" i="11"/>
  <c r="C1622" i="11"/>
  <c r="B1624" i="11"/>
  <c r="C1623" i="11"/>
  <c r="B1625" i="11"/>
  <c r="C1624" i="11"/>
  <c r="B1626" i="11"/>
  <c r="C1625" i="11"/>
  <c r="B1627" i="11"/>
  <c r="C1626" i="11"/>
  <c r="B1628" i="11"/>
  <c r="C1627" i="11"/>
  <c r="B1629" i="11"/>
  <c r="C1628" i="11"/>
  <c r="B1630" i="11"/>
  <c r="C1629" i="11"/>
  <c r="B1631" i="11"/>
  <c r="C1630" i="11"/>
  <c r="B1632" i="11"/>
  <c r="C1631" i="11"/>
  <c r="B1633" i="11"/>
  <c r="C1632" i="11"/>
  <c r="B1634" i="11"/>
  <c r="C1633" i="11"/>
  <c r="B1635" i="11"/>
  <c r="C1634" i="11"/>
  <c r="B1636" i="11"/>
  <c r="C1635" i="11"/>
  <c r="B1637" i="11"/>
  <c r="C1636" i="11"/>
  <c r="B1638" i="11"/>
  <c r="C1637" i="11"/>
  <c r="B1639" i="11"/>
  <c r="C1638" i="11"/>
  <c r="B1640" i="11"/>
  <c r="C1639" i="11"/>
  <c r="B1641" i="11"/>
  <c r="C1640" i="11"/>
  <c r="B1642" i="11"/>
  <c r="C1641" i="11"/>
  <c r="B1643" i="11"/>
  <c r="C1642" i="11"/>
  <c r="B1644" i="11"/>
  <c r="C1643" i="11"/>
  <c r="B1645" i="11"/>
  <c r="C1644" i="11"/>
  <c r="B1646" i="11"/>
  <c r="C1645" i="11"/>
  <c r="B1647" i="11"/>
  <c r="C1646" i="11"/>
  <c r="B1648" i="11"/>
  <c r="C1647" i="11"/>
  <c r="B1649" i="11"/>
  <c r="C1648" i="11"/>
  <c r="B1650" i="11"/>
  <c r="C1649" i="11"/>
  <c r="B1651" i="11"/>
  <c r="C1650" i="11"/>
  <c r="B1652" i="11"/>
  <c r="C1651" i="11"/>
  <c r="B1653" i="11"/>
  <c r="C1652" i="11"/>
  <c r="B1654" i="11"/>
  <c r="C1653" i="11"/>
  <c r="B1655" i="11"/>
  <c r="C1654" i="11"/>
  <c r="B1656" i="11"/>
  <c r="C1655" i="11"/>
  <c r="B1657" i="11"/>
  <c r="C1656" i="11"/>
  <c r="B1658" i="11"/>
  <c r="C1657" i="11"/>
  <c r="B1659" i="11"/>
  <c r="C1658" i="11"/>
  <c r="B1660" i="11"/>
  <c r="C1659" i="11"/>
  <c r="B1661" i="11"/>
  <c r="C1660" i="11"/>
  <c r="B1662" i="11"/>
  <c r="C1661" i="11"/>
  <c r="B1663" i="11"/>
  <c r="C1662" i="11"/>
  <c r="B1664" i="11"/>
  <c r="C1663" i="11"/>
  <c r="B1665" i="11"/>
  <c r="C1664" i="11"/>
  <c r="B1666" i="11"/>
  <c r="C1665" i="11"/>
  <c r="B1667" i="11"/>
  <c r="C1666" i="11"/>
  <c r="B1668" i="11"/>
  <c r="C1667" i="11"/>
  <c r="B1669" i="11"/>
  <c r="C1668" i="11"/>
  <c r="B1670" i="11"/>
  <c r="C1669" i="11"/>
  <c r="B1671" i="11"/>
  <c r="C1670" i="11"/>
  <c r="B1672" i="11"/>
  <c r="C1671" i="11"/>
  <c r="B1673" i="11"/>
  <c r="C1672" i="11"/>
  <c r="B1674" i="11"/>
  <c r="C1673" i="11"/>
  <c r="B1675" i="11"/>
  <c r="C1674" i="11"/>
  <c r="B1676" i="11"/>
  <c r="C1675" i="11"/>
  <c r="B1677" i="11"/>
  <c r="C1676" i="11"/>
  <c r="B1678" i="11"/>
  <c r="C1677" i="11"/>
  <c r="B1679" i="11"/>
  <c r="C1678" i="11"/>
  <c r="B1680" i="11"/>
  <c r="C1679" i="11"/>
  <c r="B1681" i="11"/>
  <c r="C1680" i="11"/>
  <c r="B1682" i="11"/>
  <c r="C1681" i="11"/>
  <c r="B1683" i="11"/>
  <c r="C1682" i="11"/>
  <c r="B1684" i="11"/>
  <c r="C1683" i="11"/>
  <c r="B1685" i="11"/>
  <c r="C1684" i="11"/>
  <c r="B1686" i="11"/>
  <c r="C1685" i="11"/>
  <c r="B1687" i="11"/>
  <c r="C1686" i="11"/>
  <c r="B1688" i="11"/>
  <c r="C1687" i="11"/>
  <c r="B1689" i="11"/>
  <c r="C1688" i="11"/>
  <c r="B1690" i="11"/>
  <c r="C1689" i="11"/>
  <c r="B1691" i="11"/>
  <c r="C1690" i="11"/>
  <c r="B1692" i="11"/>
  <c r="C1691" i="11"/>
  <c r="B1693" i="11"/>
  <c r="C1692" i="11"/>
  <c r="B1694" i="11"/>
  <c r="C1693" i="11"/>
  <c r="B1695" i="11"/>
  <c r="C1694" i="11"/>
  <c r="B1696" i="11"/>
  <c r="C1695" i="11"/>
  <c r="B1697" i="11"/>
  <c r="C1696" i="11"/>
  <c r="B1698" i="11"/>
  <c r="C1697" i="11"/>
  <c r="B1699" i="11"/>
  <c r="C1698" i="11"/>
  <c r="B1700" i="11"/>
  <c r="C1699" i="11"/>
  <c r="B1701" i="11"/>
  <c r="C1700" i="11"/>
  <c r="B1702" i="11"/>
  <c r="C1701" i="11"/>
  <c r="B1703" i="11"/>
  <c r="C1702" i="11"/>
  <c r="B1704" i="11"/>
  <c r="C1703" i="11"/>
  <c r="B1705" i="11"/>
  <c r="C1704" i="11"/>
  <c r="B1706" i="11"/>
  <c r="C1705" i="11"/>
  <c r="B1707" i="11"/>
  <c r="C1706" i="11"/>
  <c r="B1708" i="11"/>
  <c r="C1707" i="11"/>
  <c r="B1709" i="11"/>
  <c r="C1708" i="11"/>
  <c r="B1710" i="11"/>
  <c r="C1709" i="11"/>
  <c r="B1711" i="11"/>
  <c r="C1710" i="11"/>
  <c r="B1712" i="11"/>
  <c r="C1711" i="11"/>
  <c r="B1713" i="11"/>
  <c r="C1712" i="11"/>
  <c r="B1714" i="11"/>
  <c r="C1713" i="11"/>
  <c r="B1715" i="11"/>
  <c r="C1714" i="11"/>
  <c r="B1716" i="11"/>
  <c r="C1715" i="11"/>
  <c r="B1717" i="11"/>
  <c r="C1716" i="11"/>
  <c r="B1718" i="11"/>
  <c r="C1717" i="11"/>
  <c r="B1719" i="11"/>
  <c r="C1718" i="11"/>
  <c r="B1720" i="11"/>
  <c r="C1719" i="11"/>
  <c r="B1721" i="11"/>
  <c r="C1720" i="11"/>
  <c r="B1722" i="11"/>
  <c r="C1721" i="11"/>
  <c r="B1723" i="11"/>
  <c r="C1722" i="11"/>
  <c r="B1724" i="11"/>
  <c r="C1723" i="11"/>
  <c r="B1725" i="11"/>
  <c r="C1724" i="11"/>
  <c r="B1726" i="11"/>
  <c r="C1725" i="11"/>
  <c r="B1727" i="11"/>
  <c r="C1726" i="11"/>
  <c r="B1728" i="11"/>
  <c r="C1727" i="11"/>
  <c r="B1729" i="11"/>
  <c r="C1728" i="11"/>
  <c r="B1730" i="11"/>
  <c r="C1729" i="11"/>
  <c r="B1731" i="11"/>
  <c r="C1730" i="11"/>
  <c r="B1732" i="11"/>
  <c r="C1731" i="11"/>
  <c r="B1733" i="11"/>
  <c r="C1732" i="11"/>
  <c r="B1734" i="11"/>
  <c r="C1733" i="11"/>
  <c r="B1735" i="11"/>
  <c r="C1734" i="11"/>
  <c r="B1736" i="11"/>
  <c r="C1735" i="11"/>
  <c r="B1737" i="11"/>
  <c r="C1736" i="11"/>
  <c r="B1738" i="11"/>
  <c r="C1737" i="11"/>
  <c r="B1739" i="11"/>
  <c r="C1738" i="11"/>
  <c r="B1740" i="11"/>
  <c r="C1739" i="11"/>
  <c r="B1741" i="11"/>
  <c r="C1740" i="11"/>
  <c r="B1742" i="11"/>
  <c r="C1741" i="11"/>
  <c r="B1743" i="11"/>
  <c r="C1742" i="11"/>
  <c r="B1744" i="11"/>
  <c r="C1743" i="11"/>
  <c r="B1745" i="11"/>
  <c r="C1744" i="11"/>
  <c r="B1746" i="11"/>
  <c r="C1745" i="11"/>
  <c r="B1747" i="11"/>
  <c r="C1746" i="11"/>
  <c r="B1748" i="11"/>
  <c r="C1747" i="11"/>
  <c r="B1749" i="11"/>
  <c r="C1748" i="11"/>
  <c r="B1750" i="11"/>
  <c r="C1749" i="11"/>
  <c r="B1751" i="11"/>
  <c r="C1750" i="11"/>
  <c r="B1752" i="11"/>
  <c r="C1751" i="11"/>
  <c r="B1753" i="11"/>
  <c r="C1752" i="11"/>
  <c r="B1754" i="11"/>
  <c r="C1753" i="11"/>
  <c r="B1755" i="11"/>
  <c r="C1754" i="11"/>
  <c r="B1756" i="11"/>
  <c r="C1755" i="11"/>
  <c r="B1757" i="11"/>
  <c r="C1756" i="11"/>
  <c r="B1758" i="11"/>
  <c r="C1757" i="11"/>
  <c r="B1759" i="11"/>
  <c r="C1758" i="11"/>
  <c r="B1760" i="11"/>
  <c r="C1759" i="11"/>
  <c r="B1761" i="11"/>
  <c r="C1760" i="11"/>
  <c r="B1762" i="11"/>
  <c r="C1761" i="11"/>
  <c r="B1763" i="11"/>
  <c r="C1762" i="11"/>
  <c r="B1764" i="11"/>
  <c r="C1763" i="11"/>
  <c r="B1765" i="11"/>
  <c r="C1764" i="11"/>
  <c r="B1766" i="11"/>
  <c r="C1765" i="11"/>
  <c r="B1767" i="11"/>
  <c r="C1766" i="11"/>
  <c r="B1768" i="11"/>
  <c r="C1767" i="11"/>
  <c r="B1769" i="11"/>
  <c r="C1768" i="11"/>
  <c r="B1770" i="11"/>
  <c r="C1769" i="11"/>
  <c r="B1771" i="11"/>
  <c r="C1770" i="11"/>
  <c r="B1772" i="11"/>
  <c r="C1771" i="11"/>
  <c r="B1773" i="11"/>
  <c r="C1772" i="11"/>
  <c r="B1774" i="11"/>
  <c r="C1773" i="11"/>
  <c r="B1775" i="11"/>
  <c r="C1774" i="11"/>
  <c r="B1776" i="11"/>
  <c r="C1775" i="11"/>
  <c r="B1777" i="11"/>
  <c r="C1776" i="11"/>
  <c r="B1778" i="11"/>
  <c r="C1777" i="11"/>
  <c r="B1779" i="11"/>
  <c r="C1778" i="11"/>
  <c r="B1780" i="11"/>
  <c r="C1779" i="11"/>
  <c r="B1781" i="11"/>
  <c r="C1780" i="11"/>
  <c r="B1782" i="11"/>
  <c r="C1781" i="11"/>
  <c r="B1783" i="11"/>
  <c r="C1782" i="11"/>
  <c r="B1784" i="11"/>
  <c r="C1783" i="11"/>
  <c r="B1785" i="11"/>
  <c r="C1784" i="11"/>
  <c r="B1786" i="11"/>
  <c r="C1785" i="11"/>
  <c r="B1787" i="11"/>
  <c r="C1786" i="11"/>
  <c r="B1788" i="11"/>
  <c r="C1787" i="11"/>
  <c r="B1789" i="11"/>
  <c r="C1788" i="11"/>
  <c r="B1790" i="11"/>
  <c r="C1789" i="11"/>
  <c r="B1791" i="11"/>
  <c r="C1790" i="11"/>
  <c r="B1792" i="11"/>
  <c r="C1791" i="11"/>
  <c r="B1793" i="11"/>
  <c r="C1792" i="11"/>
  <c r="B1794" i="11"/>
  <c r="C1793" i="11"/>
  <c r="B1795" i="11"/>
  <c r="C1794" i="11"/>
  <c r="B1796" i="11"/>
  <c r="C1795" i="11"/>
  <c r="B1797" i="11"/>
  <c r="C1796" i="11"/>
  <c r="B1798" i="11"/>
  <c r="C1797" i="11"/>
  <c r="B1799" i="11"/>
  <c r="C1798" i="11"/>
  <c r="B1800" i="11"/>
  <c r="C1799" i="11"/>
  <c r="B1801" i="11"/>
  <c r="C1800" i="11"/>
  <c r="B1802" i="11"/>
  <c r="C1801" i="11"/>
  <c r="B1803" i="11"/>
  <c r="C1802" i="11"/>
  <c r="B1804" i="11"/>
  <c r="C1803" i="11"/>
  <c r="B1805" i="11"/>
  <c r="C1804" i="11"/>
  <c r="B1806" i="11"/>
  <c r="C1805" i="11"/>
  <c r="B1807" i="11"/>
  <c r="C1806" i="11"/>
  <c r="B1808" i="11"/>
  <c r="C1807" i="11"/>
  <c r="B1809" i="11"/>
  <c r="C1808" i="11"/>
  <c r="B1810" i="11"/>
  <c r="C1809" i="11"/>
  <c r="B1811" i="11"/>
  <c r="C1810" i="11"/>
  <c r="B1812" i="11"/>
  <c r="C1811" i="11"/>
  <c r="B1813" i="11"/>
  <c r="C1812" i="11"/>
  <c r="B1814" i="11"/>
  <c r="C1813" i="11"/>
  <c r="B1815" i="11"/>
  <c r="C1814" i="11"/>
  <c r="B1816" i="11"/>
  <c r="C1815" i="11"/>
  <c r="B1817" i="11"/>
  <c r="C1816" i="11"/>
  <c r="B1818" i="11"/>
  <c r="C1817" i="11"/>
  <c r="B1819" i="11"/>
  <c r="C1818" i="11"/>
  <c r="B1820" i="11"/>
  <c r="C1819" i="11"/>
  <c r="B1821" i="11"/>
  <c r="C1820" i="11"/>
  <c r="B1822" i="11"/>
  <c r="C1821" i="11"/>
  <c r="B1823" i="11"/>
  <c r="C1822" i="11"/>
  <c r="B1824" i="11"/>
  <c r="C1823" i="11"/>
  <c r="B1825" i="11"/>
  <c r="C1824" i="11"/>
  <c r="B1826" i="11"/>
  <c r="C1825" i="11"/>
  <c r="B1827" i="11"/>
  <c r="C1826" i="11"/>
  <c r="B1828" i="11"/>
  <c r="C1827" i="11"/>
  <c r="B1829" i="11"/>
  <c r="C1828" i="11"/>
  <c r="B1830" i="11"/>
  <c r="C1829" i="11"/>
  <c r="B1831" i="11"/>
  <c r="C1830" i="11"/>
  <c r="B1832" i="11"/>
  <c r="C1831" i="11"/>
  <c r="B1833" i="11"/>
  <c r="C1832" i="11"/>
  <c r="B1834" i="11"/>
  <c r="C1833" i="11"/>
  <c r="B1835" i="11"/>
  <c r="C1834" i="11"/>
  <c r="B1836" i="11"/>
  <c r="C1835" i="11"/>
  <c r="B1837" i="11"/>
  <c r="C1836" i="11"/>
  <c r="B1838" i="11"/>
  <c r="C1837" i="11"/>
  <c r="B1839" i="11"/>
  <c r="C1838" i="11"/>
  <c r="B1840" i="11"/>
  <c r="C1839" i="11"/>
  <c r="B1841" i="11"/>
  <c r="C1840" i="11"/>
  <c r="B1842" i="11"/>
  <c r="C1841" i="11"/>
  <c r="B1843" i="11"/>
  <c r="C1842" i="11"/>
  <c r="B1844" i="11"/>
  <c r="C1843" i="11"/>
  <c r="B1845" i="11"/>
  <c r="C1844" i="11"/>
  <c r="B1846" i="11"/>
  <c r="C1845" i="11"/>
  <c r="B1847" i="11"/>
  <c r="C1846" i="11"/>
  <c r="B1848" i="11"/>
  <c r="C1847" i="11"/>
  <c r="B1849" i="11"/>
  <c r="C1848" i="11"/>
  <c r="B1850" i="11"/>
  <c r="C1849" i="11"/>
  <c r="B1851" i="11"/>
  <c r="C1850" i="11"/>
  <c r="B1852" i="11"/>
  <c r="C1851" i="11"/>
  <c r="B1853" i="11"/>
  <c r="C1852" i="11"/>
  <c r="B1854" i="11"/>
  <c r="C1853" i="11"/>
  <c r="B1855" i="11"/>
  <c r="C1854" i="11"/>
  <c r="B1856" i="11"/>
  <c r="C1855" i="11"/>
  <c r="B1857" i="11"/>
  <c r="C1856" i="11"/>
  <c r="B1858" i="11"/>
  <c r="C1857" i="11"/>
  <c r="B1859" i="11"/>
  <c r="C1858" i="11"/>
  <c r="B1860" i="11"/>
  <c r="C1859" i="11"/>
  <c r="B1861" i="11"/>
  <c r="C1860" i="11"/>
  <c r="B1862" i="11"/>
  <c r="C1861" i="11"/>
  <c r="B1863" i="11"/>
  <c r="C1862" i="11"/>
  <c r="B1864" i="11"/>
  <c r="C1863" i="11"/>
  <c r="B1865" i="11"/>
  <c r="C1864" i="11"/>
  <c r="B1866" i="11"/>
  <c r="C1865" i="11"/>
  <c r="B1867" i="11"/>
  <c r="C1866" i="11"/>
  <c r="B1868" i="11"/>
  <c r="C1867" i="11"/>
  <c r="B1869" i="11"/>
  <c r="C1868" i="11"/>
  <c r="B1870" i="11"/>
  <c r="C1869" i="11"/>
  <c r="B1871" i="11"/>
  <c r="C1870" i="11"/>
  <c r="B1872" i="11"/>
  <c r="C1871" i="11"/>
  <c r="B1873" i="11"/>
  <c r="C1872" i="11"/>
  <c r="B1874" i="11"/>
  <c r="C1873" i="11"/>
  <c r="B1875" i="11"/>
  <c r="C1874" i="11"/>
  <c r="B1876" i="11"/>
  <c r="C1875" i="11"/>
  <c r="B1877" i="11"/>
  <c r="C1876" i="11"/>
  <c r="B1878" i="11"/>
  <c r="C1877" i="11"/>
  <c r="B1879" i="11"/>
  <c r="C1878" i="11"/>
  <c r="B1880" i="11"/>
  <c r="C1879" i="11"/>
  <c r="B1881" i="11"/>
  <c r="C1880" i="11"/>
  <c r="B1882" i="11"/>
  <c r="C1881" i="11"/>
  <c r="B1883" i="11"/>
  <c r="C1882" i="11"/>
  <c r="B1884" i="11"/>
  <c r="C1883" i="11"/>
  <c r="B1885" i="11"/>
  <c r="C1884" i="11"/>
  <c r="B1886" i="11"/>
  <c r="C1885" i="11"/>
  <c r="B1887" i="11"/>
  <c r="C1886" i="11"/>
  <c r="B1888" i="11"/>
  <c r="C1887" i="11"/>
  <c r="B1889" i="11"/>
  <c r="C1888" i="11"/>
  <c r="B1890" i="11"/>
  <c r="C1889" i="11"/>
  <c r="B1891" i="11"/>
  <c r="C1890" i="11"/>
  <c r="B1892" i="11"/>
  <c r="C1891" i="11"/>
  <c r="B1893" i="11"/>
  <c r="C1892" i="11"/>
  <c r="B1894" i="11"/>
  <c r="C1893" i="11"/>
  <c r="B1895" i="11"/>
  <c r="C1894" i="11"/>
  <c r="B1896" i="11"/>
  <c r="C1895" i="11"/>
  <c r="B1897" i="11"/>
  <c r="C1896" i="11"/>
  <c r="B1898" i="11"/>
  <c r="C1897" i="11"/>
  <c r="B1899" i="11"/>
  <c r="C1898" i="11"/>
  <c r="B1900" i="11"/>
  <c r="C1899" i="11"/>
  <c r="B1901" i="11"/>
  <c r="C1900" i="11"/>
  <c r="B1902" i="11"/>
  <c r="C1901" i="11"/>
  <c r="B1903" i="11"/>
  <c r="C1902" i="11"/>
  <c r="B1904" i="11"/>
  <c r="C1903" i="11"/>
  <c r="B1905" i="11"/>
  <c r="C1904" i="11"/>
  <c r="B1906" i="11"/>
  <c r="C1905" i="11"/>
  <c r="B1907" i="11"/>
  <c r="C1906" i="11"/>
  <c r="B1908" i="11"/>
  <c r="C1907" i="11"/>
  <c r="B1909" i="11"/>
  <c r="C1908" i="11"/>
  <c r="B1910" i="11"/>
  <c r="C1909" i="11"/>
  <c r="B1911" i="11"/>
  <c r="C1910" i="11"/>
  <c r="B1912" i="11"/>
  <c r="C1911" i="11"/>
  <c r="B1913" i="11"/>
  <c r="C1912" i="11"/>
  <c r="B1914" i="11"/>
  <c r="C1913" i="11"/>
  <c r="B1915" i="11"/>
  <c r="C1914" i="11"/>
  <c r="B1916" i="11"/>
  <c r="C1915" i="11"/>
  <c r="B1917" i="11"/>
  <c r="C1916" i="11"/>
  <c r="B1918" i="11"/>
  <c r="C1917" i="11"/>
  <c r="B1919" i="11"/>
  <c r="C1918" i="11"/>
  <c r="B1920" i="11"/>
  <c r="C1919" i="11"/>
  <c r="B1921" i="11"/>
  <c r="C1920" i="11"/>
  <c r="B1922" i="11"/>
  <c r="C1921" i="11"/>
  <c r="B1923" i="11"/>
  <c r="C1922" i="11"/>
  <c r="B1924" i="11"/>
  <c r="C1923" i="11"/>
  <c r="B1925" i="11"/>
  <c r="C1924" i="11"/>
  <c r="B1926" i="11"/>
  <c r="C1925" i="11"/>
  <c r="B1927" i="11"/>
  <c r="C1926" i="11"/>
  <c r="B1928" i="11"/>
  <c r="C1927" i="11"/>
  <c r="B1929" i="11"/>
  <c r="C1928" i="11"/>
  <c r="B1930" i="11"/>
  <c r="C1929" i="11"/>
  <c r="B1931" i="11"/>
  <c r="C1930" i="11"/>
  <c r="B1932" i="11"/>
  <c r="C1931" i="11"/>
  <c r="B1933" i="11"/>
  <c r="C1932" i="11"/>
  <c r="B1934" i="11"/>
  <c r="C1933" i="11"/>
  <c r="B1935" i="11"/>
  <c r="C1934" i="11"/>
  <c r="B1936" i="11"/>
  <c r="C1935" i="11"/>
  <c r="B1937" i="11"/>
  <c r="C1936" i="11"/>
  <c r="B1938" i="11"/>
  <c r="C1937" i="11"/>
  <c r="B1939" i="11"/>
  <c r="C1938" i="11"/>
  <c r="B1940" i="11"/>
  <c r="C1939" i="11"/>
  <c r="B1941" i="11"/>
  <c r="C1940" i="11"/>
  <c r="B1942" i="11"/>
  <c r="C1941" i="11"/>
  <c r="B1943" i="11"/>
  <c r="C1942" i="11"/>
  <c r="C1943" i="11"/>
  <c r="B1944" i="11"/>
  <c r="B1945" i="11"/>
  <c r="C1944" i="11"/>
  <c r="B1946" i="11"/>
  <c r="C1945" i="11"/>
  <c r="B1947" i="11"/>
  <c r="C1946" i="11"/>
  <c r="B1948" i="11"/>
  <c r="C1947" i="11"/>
  <c r="B1949" i="11"/>
  <c r="C1948" i="11"/>
  <c r="B1950" i="11"/>
  <c r="C1949" i="11"/>
  <c r="B1951" i="11"/>
  <c r="C1950" i="11"/>
  <c r="B1952" i="11"/>
  <c r="C1951" i="11"/>
  <c r="B1953" i="11"/>
  <c r="C1952" i="11"/>
  <c r="B1954" i="11"/>
  <c r="C1953" i="11"/>
  <c r="B1955" i="11"/>
  <c r="C1954" i="11"/>
  <c r="B1956" i="11"/>
  <c r="C1955" i="11"/>
  <c r="B1957" i="11"/>
  <c r="C1956" i="11"/>
  <c r="B1958" i="11"/>
  <c r="C1957" i="11"/>
  <c r="B1959" i="11"/>
  <c r="C1958" i="11"/>
  <c r="B1960" i="11"/>
  <c r="C1959" i="11"/>
  <c r="B1961" i="11"/>
  <c r="C1960" i="11"/>
  <c r="B1962" i="11"/>
  <c r="C1961" i="11"/>
  <c r="B1963" i="11"/>
  <c r="C1962" i="11"/>
  <c r="B1964" i="11"/>
  <c r="C1963" i="11"/>
  <c r="B1965" i="11"/>
  <c r="C1964" i="11"/>
  <c r="C1965" i="11"/>
  <c r="B1966" i="11"/>
  <c r="B1967" i="11"/>
  <c r="C1966" i="11"/>
  <c r="C1967" i="11"/>
  <c r="B1968" i="11"/>
  <c r="B1969" i="11"/>
  <c r="C1968" i="11"/>
  <c r="B1970" i="11"/>
  <c r="C1969" i="11"/>
  <c r="B1971" i="11"/>
  <c r="C1970" i="11"/>
  <c r="C1971" i="11"/>
  <c r="B1972" i="11"/>
  <c r="B1973" i="11"/>
  <c r="C1972" i="11"/>
  <c r="B1974" i="11"/>
  <c r="C1973" i="11"/>
  <c r="B1975" i="11"/>
  <c r="C1974" i="11"/>
  <c r="B1976" i="11"/>
  <c r="C1975" i="11"/>
  <c r="B1977" i="11"/>
  <c r="C1976" i="11"/>
  <c r="B1978" i="11"/>
  <c r="C1977" i="11"/>
  <c r="B1979" i="11"/>
  <c r="C1978" i="11"/>
  <c r="B1980" i="11"/>
  <c r="C1979" i="11"/>
  <c r="B1981" i="11"/>
  <c r="C1980" i="11"/>
  <c r="B1982" i="11"/>
  <c r="C1981" i="11"/>
  <c r="B1983" i="11"/>
  <c r="C1982" i="11"/>
  <c r="B1984" i="11"/>
  <c r="C1983" i="11"/>
  <c r="B1985" i="11"/>
  <c r="C1984" i="11"/>
  <c r="B1986" i="11"/>
  <c r="C1985" i="11"/>
  <c r="B1987" i="11"/>
  <c r="C1986" i="11"/>
  <c r="B1988" i="11"/>
  <c r="C1987" i="11"/>
  <c r="B1989" i="11"/>
  <c r="C1988" i="11"/>
  <c r="B1990" i="11"/>
  <c r="C1989" i="11"/>
  <c r="B1991" i="11"/>
  <c r="C1990" i="11"/>
  <c r="B1992" i="11"/>
  <c r="C1991" i="11"/>
  <c r="B1993" i="11"/>
  <c r="C1992" i="11"/>
  <c r="B1994" i="11"/>
  <c r="C1993" i="11"/>
  <c r="B1995" i="11"/>
  <c r="C1994" i="11"/>
  <c r="B1996" i="11"/>
  <c r="C1995" i="11"/>
  <c r="B1997" i="11"/>
  <c r="C1996" i="11"/>
  <c r="C1997" i="11"/>
  <c r="B1998" i="11"/>
  <c r="B1999" i="11"/>
  <c r="C1998" i="11"/>
  <c r="B2000" i="11"/>
  <c r="C1999" i="11"/>
  <c r="B2001" i="11"/>
  <c r="C2000" i="11"/>
  <c r="C2001" i="11"/>
  <c r="B2002" i="11"/>
  <c r="B2003" i="11"/>
  <c r="C2003" i="11"/>
  <c r="C2002" i="11"/>
  <c r="S61" i="4"/>
  <c r="T8" i="3"/>
  <c r="Q8" i="3"/>
  <c r="H284" i="8"/>
  <c r="R8" i="3"/>
  <c r="U8" i="3"/>
  <c r="V8" i="3"/>
  <c r="G168" i="8"/>
  <c r="I168" i="8"/>
  <c r="L8" i="3"/>
  <c r="O8" i="3"/>
  <c r="M8" i="3"/>
  <c r="P8" i="3"/>
  <c r="E168" i="8"/>
  <c r="B61" i="7"/>
  <c r="N8" i="3"/>
  <c r="D168" i="8"/>
  <c r="C168" i="8"/>
  <c r="C284" i="8"/>
  <c r="I255" i="8"/>
  <c r="H253" i="8"/>
  <c r="H255" i="8"/>
  <c r="G253" i="8"/>
  <c r="G255" i="8"/>
  <c r="E234" i="8"/>
  <c r="F234" i="8"/>
  <c r="F253" i="8"/>
  <c r="F255" i="8"/>
  <c r="E253" i="8"/>
  <c r="E255" i="8"/>
  <c r="D140" i="8"/>
  <c r="D139" i="8"/>
  <c r="E140" i="8"/>
  <c r="E139" i="8"/>
  <c r="E196" i="8"/>
  <c r="F196" i="8"/>
  <c r="I8" i="8"/>
  <c r="J8" i="8"/>
  <c r="J28" i="8"/>
  <c r="L84" i="8"/>
  <c r="G225" i="8"/>
  <c r="G226" i="8"/>
  <c r="H83" i="8"/>
  <c r="D55" i="8"/>
  <c r="I56" i="8"/>
  <c r="K28" i="8"/>
  <c r="C55" i="8"/>
  <c r="I27" i="8"/>
  <c r="F83" i="8"/>
  <c r="F55" i="8"/>
  <c r="F224" i="8"/>
  <c r="F226" i="8"/>
  <c r="E55" i="8"/>
  <c r="F27" i="8"/>
  <c r="E27" i="8"/>
  <c r="P28" i="3"/>
  <c r="E224" i="8"/>
  <c r="E226" i="8"/>
  <c r="G120" i="8"/>
  <c r="H120" i="8"/>
  <c r="I120" i="8"/>
  <c r="J120" i="8"/>
  <c r="J139" i="8"/>
  <c r="J56" i="8"/>
  <c r="J140" i="8"/>
  <c r="H139" i="8"/>
  <c r="M84" i="8"/>
  <c r="K83" i="8"/>
  <c r="H55" i="8"/>
  <c r="E83" i="8"/>
  <c r="C234" i="8"/>
  <c r="D234" i="8"/>
  <c r="D253" i="8"/>
  <c r="D255" i="8"/>
  <c r="H140" i="8"/>
  <c r="I83" i="8"/>
  <c r="C83" i="8"/>
  <c r="G55" i="8"/>
  <c r="L28" i="8"/>
  <c r="C224" i="8"/>
  <c r="C226" i="8"/>
  <c r="D224" i="8"/>
  <c r="D226" i="8"/>
  <c r="C253" i="8"/>
  <c r="C255" i="8"/>
  <c r="I139" i="8"/>
  <c r="I140" i="8"/>
  <c r="Q28" i="3"/>
  <c r="O28" i="3"/>
  <c r="D27" i="8"/>
  <c r="G27" i="8"/>
  <c r="H27" i="8"/>
  <c r="C27" i="8"/>
  <c r="J8" i="3"/>
  <c r="J27" i="3"/>
  <c r="I8" i="3"/>
  <c r="I27" i="3"/>
  <c r="K8" i="3"/>
  <c r="K27" i="3"/>
  <c r="D8" i="3"/>
  <c r="D27" i="3"/>
  <c r="F8" i="3"/>
  <c r="F27" i="3"/>
  <c r="E8" i="3"/>
  <c r="E27" i="3"/>
  <c r="C8" i="3"/>
  <c r="C27" i="3"/>
  <c r="G8" i="3"/>
  <c r="G27" i="3"/>
  <c r="G28" i="3"/>
  <c r="D196" i="8"/>
  <c r="C196" i="8"/>
  <c r="C140" i="8"/>
  <c r="C139" i="8"/>
  <c r="G139" i="8"/>
  <c r="R112" i="8"/>
  <c r="G140" i="8"/>
  <c r="F111" i="8"/>
  <c r="C111" i="8"/>
  <c r="S112" i="8"/>
  <c r="G111" i="8"/>
  <c r="E111" i="8"/>
  <c r="D84" i="8"/>
  <c r="G84" i="8"/>
  <c r="J84" i="8"/>
  <c r="L27" i="3"/>
  <c r="M27" i="3"/>
  <c r="U28" i="3"/>
  <c r="R28" i="3"/>
  <c r="T28" i="3"/>
  <c r="S8" i="3"/>
  <c r="S28" i="3"/>
  <c r="M28" i="3"/>
  <c r="L28" i="3"/>
  <c r="V28" i="3"/>
  <c r="N28" i="3"/>
  <c r="I254" i="8"/>
  <c r="C283" i="8"/>
  <c r="F283" i="8"/>
  <c r="G283" i="8"/>
  <c r="B8" i="8"/>
  <c r="B36" i="8"/>
  <c r="B64" i="8"/>
  <c r="B92" i="8"/>
  <c r="B120" i="8"/>
  <c r="B205" i="8"/>
  <c r="B234" i="8"/>
  <c r="B264" i="8"/>
  <c r="G284" i="8"/>
  <c r="F284" i="8"/>
  <c r="D284" i="8"/>
  <c r="D283" i="8"/>
  <c r="M28" i="8"/>
  <c r="N28" i="8"/>
  <c r="K56" i="8"/>
  <c r="L56" i="8"/>
  <c r="N84" i="8"/>
  <c r="O84" i="8"/>
  <c r="T112" i="8"/>
  <c r="U112" i="8"/>
  <c r="B148" i="8"/>
  <c r="C167" i="8"/>
  <c r="D167" i="8"/>
  <c r="E167" i="8"/>
  <c r="G167" i="8"/>
  <c r="H167" i="8"/>
  <c r="I167" i="8"/>
  <c r="H168" i="8"/>
  <c r="E283" i="8"/>
  <c r="F167" i="8"/>
  <c r="H283" i="8"/>
  <c r="J167" i="8"/>
  <c r="E284" i="8"/>
  <c r="E111" i="9"/>
  <c r="G23" i="9"/>
  <c r="I111" i="9"/>
  <c r="G24" i="9"/>
  <c r="F168" i="8"/>
  <c r="G60" i="9"/>
  <c r="G28" i="9"/>
  <c r="J168" i="8"/>
  <c r="I60" i="9"/>
  <c r="G29" i="9"/>
</calcChain>
</file>

<file path=xl/sharedStrings.xml><?xml version="1.0" encoding="utf-8"?>
<sst xmlns="http://schemas.openxmlformats.org/spreadsheetml/2006/main" count="720" uniqueCount="342">
  <si>
    <t>GPON</t>
  </si>
  <si>
    <t xml:space="preserve">MSAN </t>
  </si>
  <si>
    <t>MAN</t>
  </si>
  <si>
    <t>SBS</t>
  </si>
  <si>
    <t>BUD</t>
  </si>
  <si>
    <t>SAR</t>
  </si>
  <si>
    <t>MSH</t>
  </si>
  <si>
    <t>NIT</t>
  </si>
  <si>
    <t>CEN</t>
  </si>
  <si>
    <t>MMR</t>
  </si>
  <si>
    <t>ITN</t>
  </si>
  <si>
    <t>HAM</t>
  </si>
  <si>
    <t>DUM</t>
  </si>
  <si>
    <t>ROW</t>
  </si>
  <si>
    <t>JAW</t>
  </si>
  <si>
    <t>SAD</t>
  </si>
  <si>
    <t>BIC</t>
  </si>
  <si>
    <t>Ground type</t>
  </si>
  <si>
    <t>(in %)</t>
  </si>
  <si>
    <t>Business</t>
  </si>
  <si>
    <t>Sandy</t>
  </si>
  <si>
    <t>Rocky</t>
  </si>
  <si>
    <t>Area name</t>
  </si>
  <si>
    <t>Total number of sites</t>
  </si>
  <si>
    <t>TOTAL</t>
  </si>
  <si>
    <t>Number of cabinets</t>
  </si>
  <si>
    <t>Number of DPs</t>
  </si>
  <si>
    <t>Southern</t>
  </si>
  <si>
    <t xml:space="preserve">Central </t>
  </si>
  <si>
    <t>Northern</t>
  </si>
  <si>
    <t>Apartment</t>
  </si>
  <si>
    <t>House</t>
  </si>
  <si>
    <t>Shop/store</t>
  </si>
  <si>
    <t>Establishment</t>
  </si>
  <si>
    <t>House*</t>
  </si>
  <si>
    <t>*includes all residential buildings other than apartments</t>
  </si>
  <si>
    <t>Total</t>
  </si>
  <si>
    <t>Buildings</t>
  </si>
  <si>
    <t>km</t>
  </si>
  <si>
    <t>Central</t>
  </si>
  <si>
    <t>Enterprise</t>
  </si>
  <si>
    <t>AVERAGE</t>
  </si>
  <si>
    <t>primary</t>
  </si>
  <si>
    <t>secondary</t>
  </si>
  <si>
    <t>drop</t>
  </si>
  <si>
    <t>RMN</t>
  </si>
  <si>
    <t>TRO</t>
  </si>
  <si>
    <t>Number of active lines</t>
  </si>
  <si>
    <t>fibre cost per metre</t>
  </si>
  <si>
    <t>Sites connected to access network</t>
  </si>
  <si>
    <t>Remote</t>
  </si>
  <si>
    <t>Remote areas are ignored for fibre deployment</t>
  </si>
  <si>
    <t>Number of access lines per business site</t>
  </si>
  <si>
    <t>total</t>
  </si>
  <si>
    <t>fibre cost per metre (installation)</t>
  </si>
  <si>
    <t>fibre splitter costs (32 fibre)</t>
  </si>
  <si>
    <t>optical terminating equipment</t>
  </si>
  <si>
    <t>installation</t>
  </si>
  <si>
    <t>1:4</t>
  </si>
  <si>
    <t>1:8</t>
  </si>
  <si>
    <t>utilisation rates</t>
  </si>
  <si>
    <t>Cost assumptions</t>
  </si>
  <si>
    <t>All equipment</t>
  </si>
  <si>
    <t>network opex (% of capex)</t>
  </si>
  <si>
    <t>Ducted</t>
  </si>
  <si>
    <t>Overhead</t>
  </si>
  <si>
    <t>Buried</t>
  </si>
  <si>
    <t>fibre lines</t>
  </si>
  <si>
    <t>CPE (per line)</t>
  </si>
  <si>
    <t xml:space="preserve">duct cost per metre </t>
  </si>
  <si>
    <t>trench costs per metre (sandy terrain)</t>
  </si>
  <si>
    <t>trench costs per metre (rocky terrain)</t>
  </si>
  <si>
    <t>Site numbers by type and region</t>
  </si>
  <si>
    <t>Average</t>
  </si>
  <si>
    <t>Distance GPON-MSAN</t>
  </si>
  <si>
    <t>Average cable length GPON-MSAN (km)</t>
  </si>
  <si>
    <t>Form of final drop</t>
  </si>
  <si>
    <r>
      <t>Site numbers by type and region</t>
    </r>
    <r>
      <rPr>
        <b/>
        <vertAlign val="superscript"/>
        <sz val="9"/>
        <color rgb="FFFFFFFF"/>
        <rFont val="Arial"/>
        <family val="2"/>
      </rPr>
      <t>1</t>
    </r>
  </si>
  <si>
    <t>Sources and notes:</t>
  </si>
  <si>
    <r>
      <t>Number of active lines</t>
    </r>
    <r>
      <rPr>
        <b/>
        <vertAlign val="superscript"/>
        <sz val="9"/>
        <color rgb="FFFFFFFF"/>
        <rFont val="Arial"/>
        <family val="2"/>
      </rPr>
      <t>2</t>
    </r>
  </si>
  <si>
    <r>
      <t>Sites connected to access network</t>
    </r>
    <r>
      <rPr>
        <b/>
        <vertAlign val="superscript"/>
        <sz val="9"/>
        <color rgb="FFFFFFFF"/>
        <rFont val="Arial"/>
        <family val="2"/>
      </rPr>
      <t>3</t>
    </r>
  </si>
  <si>
    <t>Excludes enterprise premises, assumes all apartments are connected, and an equal proportion of small businesses and homes</t>
  </si>
  <si>
    <r>
      <t xml:space="preserve">Based on assumptions regarding the proportion of shared ducting in the distribution network - see </t>
    </r>
    <r>
      <rPr>
        <i/>
        <sz val="11"/>
        <color theme="1"/>
        <rFont val="Calibri"/>
        <family val="2"/>
        <scheme val="minor"/>
      </rPr>
      <t>Assumptions</t>
    </r>
    <r>
      <rPr>
        <sz val="11"/>
        <color theme="1"/>
        <rFont val="Calibri"/>
        <family val="2"/>
        <scheme val="minor"/>
      </rPr>
      <t xml:space="preserve"> worksheet.</t>
    </r>
  </si>
  <si>
    <r>
      <t>MSAN</t>
    </r>
    <r>
      <rPr>
        <b/>
        <vertAlign val="superscript"/>
        <sz val="9"/>
        <color rgb="FFFFFFFF"/>
        <rFont val="Arial"/>
        <family val="2"/>
      </rPr>
      <t>9</t>
    </r>
  </si>
  <si>
    <t>Detailed information not available for some small and remote areas, which are ignored and shown thus:</t>
  </si>
  <si>
    <r>
      <t>GPON</t>
    </r>
    <r>
      <rPr>
        <b/>
        <vertAlign val="superscript"/>
        <sz val="9"/>
        <color rgb="FFFFFFFF"/>
        <rFont val="Arial"/>
        <family val="2"/>
      </rPr>
      <t>10</t>
    </r>
  </si>
  <si>
    <r>
      <t xml:space="preserve">Additional cable length from MSAN-GPON service nodes as derived in worksheet: </t>
    </r>
    <r>
      <rPr>
        <i/>
        <sz val="11"/>
        <color theme="1"/>
        <rFont val="Calibri"/>
        <family val="2"/>
        <scheme val="minor"/>
      </rPr>
      <t>Fibre</t>
    </r>
    <r>
      <rPr>
        <sz val="11"/>
        <color theme="1"/>
        <rFont val="Calibri"/>
        <family val="2"/>
        <scheme val="minor"/>
      </rPr>
      <t xml:space="preserve"> </t>
    </r>
  </si>
  <si>
    <t>Data on the copper access network by area</t>
  </si>
  <si>
    <r>
      <t>Data on the (planned) fibre access network by area</t>
    </r>
    <r>
      <rPr>
        <b/>
        <vertAlign val="superscript"/>
        <sz val="12"/>
        <color rgb="FFFF0000"/>
        <rFont val="Calibri"/>
        <family val="2"/>
        <scheme val="minor"/>
      </rPr>
      <t>1</t>
    </r>
  </si>
  <si>
    <t xml:space="preserve">Average secondary duct distance </t>
  </si>
  <si>
    <t xml:space="preserve">Average final drop duct distance </t>
  </si>
  <si>
    <t xml:space="preserve">Cost of primary cable </t>
  </si>
  <si>
    <t xml:space="preserve">Cost of secondary cable </t>
  </si>
  <si>
    <t xml:space="preserve">Cost of final drop cable </t>
  </si>
  <si>
    <t>Total fibre costs</t>
  </si>
  <si>
    <t>Total fibre costs per subscriber</t>
  </si>
  <si>
    <t>Fibre costs</t>
  </si>
  <si>
    <t xml:space="preserve">Cost of final drop ducts </t>
  </si>
  <si>
    <t xml:space="preserve">all </t>
  </si>
  <si>
    <t xml:space="preserve">Cost of installing primary cable </t>
  </si>
  <si>
    <t xml:space="preserve">Cost of installing final drop cable </t>
  </si>
  <si>
    <t xml:space="preserve">Cost of installing secondary cable </t>
  </si>
  <si>
    <t>Total fibre costs per site passed</t>
  </si>
  <si>
    <t>Total fibre costs per site connected</t>
  </si>
  <si>
    <t>Cost of ducts per site connected</t>
  </si>
  <si>
    <t>Cable length versus crow-flies distance (average between MSANs)</t>
  </si>
  <si>
    <t>Required length of primary ducts</t>
  </si>
  <si>
    <t>Required length of secondary ducts</t>
  </si>
  <si>
    <t>Required length of final drop ducts</t>
  </si>
  <si>
    <t>Cost of ducts per site passed</t>
  </si>
  <si>
    <t xml:space="preserve">Cost of primary ducts </t>
  </si>
  <si>
    <t xml:space="preserve">Cost of secondary ducts </t>
  </si>
  <si>
    <t>Required length of primary trench</t>
  </si>
  <si>
    <t>Required length of secondary trench</t>
  </si>
  <si>
    <t>Required length of final drop trench</t>
  </si>
  <si>
    <t>Cost of trench per site passed</t>
  </si>
  <si>
    <t>Cost of trench per site connected</t>
  </si>
  <si>
    <t>Average cost of primary trench</t>
  </si>
  <si>
    <t xml:space="preserve">Total cost of primary trench </t>
  </si>
  <si>
    <t>Average cost of secondary trench</t>
  </si>
  <si>
    <t xml:space="preserve">Total cost of secondary trench </t>
  </si>
  <si>
    <t>Average cost of final drop trench</t>
  </si>
  <si>
    <t xml:space="preserve">Total cost of final drop trench </t>
  </si>
  <si>
    <t>Cost per site connected</t>
  </si>
  <si>
    <r>
      <t>Distance between service nodes</t>
    </r>
    <r>
      <rPr>
        <b/>
        <vertAlign val="superscript"/>
        <sz val="9"/>
        <color rgb="FFFFFFFF"/>
        <rFont val="Arial"/>
        <family val="2"/>
      </rPr>
      <t xml:space="preserve">2 </t>
    </r>
  </si>
  <si>
    <t>Average primary duct distance</t>
  </si>
  <si>
    <t>Service Node</t>
  </si>
  <si>
    <t>Average Length in KM</t>
  </si>
  <si>
    <t>Area estimate</t>
  </si>
  <si>
    <t>Primary</t>
  </si>
  <si>
    <t>Secondary</t>
  </si>
  <si>
    <t>Drop</t>
  </si>
  <si>
    <t>2000 (or greater)</t>
  </si>
  <si>
    <t>average lengths</t>
  </si>
  <si>
    <t>no cabinets = no primary network; otherwise average lengths</t>
  </si>
  <si>
    <t>Assumed distribution network design</t>
  </si>
  <si>
    <t>Assumes first 8 cables are along equally spaced radii (R) of circular distribution area</t>
  </si>
  <si>
    <t>Assumes second 8 cables extend along concentric  arcs at 0.5R to the mid-point with next radius</t>
  </si>
  <si>
    <t>Incremental cable length as multiple of R</t>
  </si>
  <si>
    <t>Average cable length as multiple of R</t>
  </si>
  <si>
    <t>Model Conventions</t>
  </si>
  <si>
    <t>Calculation cells</t>
  </si>
  <si>
    <t>Primary calculation sheets</t>
  </si>
  <si>
    <t>Secondary calculation sheets</t>
  </si>
  <si>
    <t>Key - worksheets</t>
  </si>
  <si>
    <t>Key - cells</t>
  </si>
  <si>
    <t>Input assumptions</t>
  </si>
  <si>
    <t>Input data</t>
  </si>
  <si>
    <t xml:space="preserve">Model outputs </t>
  </si>
  <si>
    <t xml:space="preserve">Version:                  </t>
  </si>
  <si>
    <t>Summary sheets</t>
  </si>
  <si>
    <t>Assumptions sheets</t>
  </si>
  <si>
    <t>Input data sheets</t>
  </si>
  <si>
    <t>Average cable lengths to last cabinet (km)</t>
  </si>
  <si>
    <t>average drop length based on covered area divided by number of DPs assuming hexagonal tesselation</t>
  </si>
  <si>
    <t>Cable number</t>
  </si>
  <si>
    <t>Active network element costs</t>
  </si>
  <si>
    <t>Required number of 1:4 splitters</t>
  </si>
  <si>
    <t>Required number of 1:8 splitters</t>
  </si>
  <si>
    <t>Required number of CPE</t>
  </si>
  <si>
    <t>#</t>
  </si>
  <si>
    <t>Cost per 1:4 splitter</t>
  </si>
  <si>
    <t>Cost per 1:8 splitter</t>
  </si>
  <si>
    <t xml:space="preserve">Cost per CPE </t>
  </si>
  <si>
    <t>Total cost 1:4 splitter</t>
  </si>
  <si>
    <t>Total cost 1:8 splitter</t>
  </si>
  <si>
    <t xml:space="preserve">Total cost  CPE </t>
  </si>
  <si>
    <t>Active cost  per site passed</t>
  </si>
  <si>
    <t>Active cost per site passed</t>
  </si>
  <si>
    <t>Passive cost per site passed</t>
  </si>
  <si>
    <t>Civils cost per site passed</t>
  </si>
  <si>
    <t>Total cost per site passed</t>
  </si>
  <si>
    <t>Active cost per site connected</t>
  </si>
  <si>
    <t>Passive cost per site connected</t>
  </si>
  <si>
    <t>Civils cost per site connected</t>
  </si>
  <si>
    <t>WEIGHTED</t>
  </si>
  <si>
    <t>Copper</t>
  </si>
  <si>
    <t>Fibre</t>
  </si>
  <si>
    <t>Manually updated cells</t>
  </si>
  <si>
    <t>OLTE (per line)</t>
  </si>
  <si>
    <t xml:space="preserve">Required number of OLTE </t>
  </si>
  <si>
    <t xml:space="preserve">Required number of line cards in OLTE </t>
  </si>
  <si>
    <t>Cost per OLTE (common control)</t>
  </si>
  <si>
    <t>Cost per OLTE (line card)</t>
  </si>
  <si>
    <t>Total cost of OLTE (line card)</t>
  </si>
  <si>
    <t>Total cost of OLTE (common control)</t>
  </si>
  <si>
    <t>OLTE (fixed cost per 32*8 fibre)</t>
  </si>
  <si>
    <t>Active cost  per site connected</t>
  </si>
  <si>
    <t>Active electronics</t>
  </si>
  <si>
    <t>Assumes next 8 cables extend along concentric  arcs at 0.75R to the mid-point with next radius</t>
  </si>
  <si>
    <t>Assumes next 8 cables extend along concentric  arcs at 0.25R to the mid-point with next radius (and all future cables are of equivalent length)</t>
  </si>
  <si>
    <t>Proportion of business sites connected to incumbent network</t>
  </si>
  <si>
    <t>Eastern</t>
  </si>
  <si>
    <t>Western</t>
  </si>
  <si>
    <t>Region</t>
  </si>
  <si>
    <t>MBG</t>
  </si>
  <si>
    <r>
      <t xml:space="preserve">Derived from building numbers by region (summarised in </t>
    </r>
    <r>
      <rPr>
        <i/>
        <sz val="11"/>
        <color theme="1"/>
        <rFont val="Calibri"/>
        <family val="2"/>
        <scheme val="minor"/>
      </rPr>
      <t>Buildings</t>
    </r>
    <r>
      <rPr>
        <sz val="11"/>
        <color theme="1"/>
        <rFont val="Calibri"/>
        <family val="2"/>
        <scheme val="minor"/>
      </rPr>
      <t xml:space="preserve"> worksheet)</t>
    </r>
  </si>
  <si>
    <r>
      <t xml:space="preserve">Lengths of primary, secondary and drop cables derived from average cable lengths - see </t>
    </r>
    <r>
      <rPr>
        <i/>
        <sz val="11"/>
        <color theme="1"/>
        <rFont val="Calibri"/>
        <family val="2"/>
        <scheme val="minor"/>
      </rPr>
      <t>Loop Lengths</t>
    </r>
    <r>
      <rPr>
        <sz val="11"/>
        <color theme="1"/>
        <rFont val="Calibri"/>
        <family val="2"/>
        <scheme val="minor"/>
      </rPr>
      <t xml:space="preserve"> worksheet</t>
    </r>
  </si>
  <si>
    <t>Mapping of MSAN to GPON service nodes taken from incumbent's data</t>
  </si>
  <si>
    <t xml:space="preserve">The table aggregates data for each GPON service node based on constituent MSAN area data </t>
  </si>
  <si>
    <t>USD ('000s)</t>
  </si>
  <si>
    <t>USD</t>
  </si>
  <si>
    <t xml:space="preserve">USD </t>
  </si>
  <si>
    <t>USD per m</t>
  </si>
  <si>
    <t>USD per km</t>
  </si>
  <si>
    <t>USD p.a. ('000s)</t>
  </si>
  <si>
    <t>Access Network Cost Model</t>
  </si>
  <si>
    <t>Average cable lengths from cabinet to last DP (km)</t>
  </si>
  <si>
    <t>Master list of areas and regions used in the model</t>
  </si>
  <si>
    <t>Key to model structure</t>
  </si>
  <si>
    <r>
      <t>Average primary loop length</t>
    </r>
    <r>
      <rPr>
        <b/>
        <vertAlign val="superscript"/>
        <sz val="9"/>
        <color rgb="FFFFFFFF"/>
        <rFont val="Arial"/>
        <family val="2"/>
      </rPr>
      <t>4</t>
    </r>
  </si>
  <si>
    <r>
      <t>Average secondary loop length</t>
    </r>
    <r>
      <rPr>
        <b/>
        <vertAlign val="superscript"/>
        <sz val="9"/>
        <color rgb="FFFFFFFF"/>
        <rFont val="Arial"/>
        <family val="2"/>
      </rPr>
      <t>4</t>
    </r>
    <r>
      <rPr>
        <b/>
        <sz val="9"/>
        <color rgb="FFFFFFFF"/>
        <rFont val="Arial"/>
        <family val="2"/>
      </rPr>
      <t xml:space="preserve"> </t>
    </r>
  </si>
  <si>
    <r>
      <t>Average final drop loop length</t>
    </r>
    <r>
      <rPr>
        <b/>
        <vertAlign val="superscript"/>
        <sz val="9"/>
        <color rgb="FFFFFFFF"/>
        <rFont val="Arial"/>
        <family val="2"/>
      </rPr>
      <t>4</t>
    </r>
    <r>
      <rPr>
        <b/>
        <sz val="9"/>
        <color rgb="FFFFFFFF"/>
        <rFont val="Arial"/>
        <family val="2"/>
      </rPr>
      <t xml:space="preserve"> </t>
    </r>
  </si>
  <si>
    <r>
      <t>Average primary cable distance</t>
    </r>
    <r>
      <rPr>
        <b/>
        <vertAlign val="superscript"/>
        <sz val="9"/>
        <color rgb="FFFFFFFF"/>
        <rFont val="Arial"/>
        <family val="2"/>
      </rPr>
      <t xml:space="preserve">5 </t>
    </r>
  </si>
  <si>
    <r>
      <t>Average secondary cable  distance</t>
    </r>
    <r>
      <rPr>
        <b/>
        <vertAlign val="superscript"/>
        <sz val="9"/>
        <color rgb="FFFFFFFF"/>
        <rFont val="Arial"/>
        <family val="2"/>
      </rPr>
      <t>5</t>
    </r>
  </si>
  <si>
    <r>
      <t>Average final drop cable distance</t>
    </r>
    <r>
      <rPr>
        <b/>
        <vertAlign val="superscript"/>
        <sz val="9"/>
        <color rgb="FFFFFFFF"/>
        <rFont val="Arial"/>
        <family val="2"/>
      </rPr>
      <t>5</t>
    </r>
    <r>
      <rPr>
        <b/>
        <sz val="9"/>
        <color rgb="FFFFFFFF"/>
        <rFont val="Arial"/>
        <family val="2"/>
      </rPr>
      <t xml:space="preserve"> </t>
    </r>
  </si>
  <si>
    <t>Other assumptions</t>
  </si>
  <si>
    <t>Area characteristics</t>
  </si>
  <si>
    <t>Fibre nodes and distances</t>
  </si>
  <si>
    <t>Average loop lengths</t>
  </si>
  <si>
    <t>Summary of planned fibre network</t>
  </si>
  <si>
    <t>Summary of existing copper network</t>
  </si>
  <si>
    <t>Costs of planned fibre network</t>
  </si>
  <si>
    <t>Notice</t>
  </si>
  <si>
    <t>ITU Contacts</t>
  </si>
  <si>
    <r>
      <t>Ms. Carmen Prado Wagner (</t>
    </r>
    <r>
      <rPr>
        <u/>
        <sz val="10"/>
        <color indexed="12"/>
        <rFont val="Arial"/>
        <family val="2"/>
      </rPr>
      <t>carmen.prado@itu.int</t>
    </r>
    <r>
      <rPr>
        <sz val="11"/>
        <color theme="1"/>
        <rFont val="Calibri"/>
        <family val="2"/>
        <scheme val="minor"/>
      </rPr>
      <t>)</t>
    </r>
  </si>
  <si>
    <r>
      <t>Mr. Ashish Narayan (</t>
    </r>
    <r>
      <rPr>
        <u/>
        <sz val="10"/>
        <color indexed="12"/>
        <rFont val="Arial"/>
        <family val="2"/>
      </rPr>
      <t>ashish.narayan@itu.int</t>
    </r>
    <r>
      <rPr>
        <sz val="11"/>
        <color theme="1"/>
        <rFont val="Calibri"/>
        <family val="2"/>
        <scheme val="minor"/>
      </rPr>
      <t xml:space="preserve"> )</t>
    </r>
  </si>
  <si>
    <r>
      <t>Mr. Cleveland Thomas (</t>
    </r>
    <r>
      <rPr>
        <u/>
        <sz val="10"/>
        <color indexed="12"/>
        <rFont val="Arial"/>
        <family val="2"/>
      </rPr>
      <t>cleveland.thomas@itu.int</t>
    </r>
    <r>
      <rPr>
        <sz val="11"/>
        <color theme="1"/>
        <rFont val="Calibri"/>
        <family val="2"/>
        <scheme val="minor"/>
      </rPr>
      <t>)</t>
    </r>
  </si>
  <si>
    <t>Subscriber lines</t>
  </si>
  <si>
    <t>PSTN</t>
  </si>
  <si>
    <t>DSL</t>
  </si>
  <si>
    <t>Total active subscriber lines split by area assuming 10% of DSL lines are additional to PSTN lines</t>
  </si>
  <si>
    <t>% of primary ducts/trenches that are re-usable</t>
  </si>
  <si>
    <t>% of secondary ducts/trenches that are re-usable</t>
  </si>
  <si>
    <t>% of final drop duct/trench that is re-usable</t>
  </si>
  <si>
    <t>Opex for primary ducts</t>
  </si>
  <si>
    <t>Opex for secondary ducts</t>
  </si>
  <si>
    <t xml:space="preserve">Required length of primary ducts </t>
  </si>
  <si>
    <t xml:space="preserve">Required length of secondary ducts </t>
  </si>
  <si>
    <t>Cost of duct opex per site passed</t>
  </si>
  <si>
    <t>Cost of duct opex per site connected</t>
  </si>
  <si>
    <t xml:space="preserve">Active electronics  </t>
  </si>
  <si>
    <t>Annual opex - active network elements</t>
  </si>
  <si>
    <t>Annual opex - primary and secondary network</t>
  </si>
  <si>
    <t>Annual opex - final drop</t>
  </si>
  <si>
    <t>Length of ducted drops</t>
  </si>
  <si>
    <t>Opex for ducted drops</t>
  </si>
  <si>
    <t>Length of overhead drops</t>
  </si>
  <si>
    <t>Opex for overhead drops</t>
  </si>
  <si>
    <t>Length of buried drops</t>
  </si>
  <si>
    <t>Opex for buried drops</t>
  </si>
  <si>
    <t>annual support and maintenance (per line)</t>
  </si>
  <si>
    <t xml:space="preserve">Annual opex per metre </t>
  </si>
  <si>
    <t>Capital costs for passing and connecting sites</t>
  </si>
  <si>
    <t>Opex for passing and connecting sites</t>
  </si>
  <si>
    <t>Primary and secondary duct</t>
  </si>
  <si>
    <t>Active network elements</t>
  </si>
  <si>
    <t>Final drop</t>
  </si>
  <si>
    <t>Weighted Average Cost of Capital</t>
  </si>
  <si>
    <t>Asset lifetime - active network components (years)</t>
  </si>
  <si>
    <t>Asset lifetime - trenches (years)</t>
  </si>
  <si>
    <t>Asset lifetime - ducts and cables (years)</t>
  </si>
  <si>
    <t>Annual fibre costs per site passed</t>
  </si>
  <si>
    <t>Annual fibre costs per site connected</t>
  </si>
  <si>
    <t>Annual capital charge - trenches</t>
  </si>
  <si>
    <t>Annual capital charge - ducts and cables</t>
  </si>
  <si>
    <t xml:space="preserve">Annual capital charge - active network components </t>
  </si>
  <si>
    <t xml:space="preserve">Annual price trend - active network components </t>
  </si>
  <si>
    <t xml:space="preserve">Annual price trend - ducts and cables </t>
  </si>
  <si>
    <t>Annual price trend - trenches</t>
  </si>
  <si>
    <t>Duct costs (excluding sunk costs)</t>
  </si>
  <si>
    <t>Annual duct costs per site passed</t>
  </si>
  <si>
    <t>Annual duct costs per site connected</t>
  </si>
  <si>
    <t>Annual trench costs per site passed</t>
  </si>
  <si>
    <t>Annual trench costs per site connected</t>
  </si>
  <si>
    <t>Annual active cost per site passed</t>
  </si>
  <si>
    <t>Annual active cost per site connected</t>
  </si>
  <si>
    <t>Annualised capital costs for passing and connecting sites</t>
  </si>
  <si>
    <t>Trench costs (excluding sunk costs)</t>
  </si>
  <si>
    <t>Initial investment cost (USD m)</t>
  </si>
  <si>
    <t>ABS</t>
  </si>
  <si>
    <t>ADC</t>
  </si>
  <si>
    <t>AKT</t>
  </si>
  <si>
    <t>APP</t>
  </si>
  <si>
    <t>BAR</t>
  </si>
  <si>
    <t>BSU</t>
  </si>
  <si>
    <t>CAG</t>
  </si>
  <si>
    <t>DEE</t>
  </si>
  <si>
    <t>HIL</t>
  </si>
  <si>
    <t>HOT</t>
  </si>
  <si>
    <t>IBW</t>
  </si>
  <si>
    <t>IFO</t>
  </si>
  <si>
    <t>KKO</t>
  </si>
  <si>
    <t>LAN</t>
  </si>
  <si>
    <t>LID</t>
  </si>
  <si>
    <t>LLH</t>
  </si>
  <si>
    <t>LXE</t>
  </si>
  <si>
    <t>MAG</t>
  </si>
  <si>
    <t>MHX</t>
  </si>
  <si>
    <t>OMR</t>
  </si>
  <si>
    <t>PFE</t>
  </si>
  <si>
    <t>RAN</t>
  </si>
  <si>
    <t>RHY</t>
  </si>
  <si>
    <t>SOY</t>
  </si>
  <si>
    <t>SUU</t>
  </si>
  <si>
    <t>TAP</t>
  </si>
  <si>
    <t>THO</t>
  </si>
  <si>
    <t>TIQ</t>
  </si>
  <si>
    <t>YTE</t>
  </si>
  <si>
    <t>WBE</t>
  </si>
  <si>
    <t>VOD</t>
  </si>
  <si>
    <t>UTT</t>
  </si>
  <si>
    <t>UAM</t>
  </si>
  <si>
    <t>AAA</t>
  </si>
  <si>
    <t>AST</t>
  </si>
  <si>
    <t>Capital cost per site passed</t>
  </si>
  <si>
    <t>Annual cost per site connected</t>
  </si>
  <si>
    <t>Annual cost per site passed</t>
  </si>
  <si>
    <t>or</t>
  </si>
  <si>
    <t>and</t>
  </si>
  <si>
    <t>equals</t>
  </si>
  <si>
    <t>USD (m)</t>
  </si>
  <si>
    <t>% of lines</t>
  </si>
  <si>
    <t>cumulative</t>
  </si>
  <si>
    <t>Number of sites passed</t>
  </si>
  <si>
    <t>Number of sites connected</t>
  </si>
  <si>
    <t>Sites passed</t>
  </si>
  <si>
    <t>Sites connected</t>
  </si>
  <si>
    <t>Key inputs</t>
  </si>
  <si>
    <t>Available fibre network investment (USD m)</t>
  </si>
  <si>
    <t>Key outputs</t>
  </si>
  <si>
    <t>Annual cost per site passed (USD)</t>
  </si>
  <si>
    <t>Annual cost per site connected (USD)</t>
  </si>
  <si>
    <t>Costs of fibre access network deployment by area</t>
  </si>
  <si>
    <t>a) For proposed fibre investment</t>
  </si>
  <si>
    <t xml:space="preserve">b) To pass all sites </t>
  </si>
  <si>
    <t>Total fibre network investment (USD m)</t>
  </si>
  <si>
    <t>Costs of fibre access network deployment by area (listed in increasing order of cost)</t>
  </si>
  <si>
    <t xml:space="preserve">The purple cells are value pasted from above and then sorted in ascending order of cost (column C).  This is only required when assumptions about the local areas are changed. </t>
  </si>
  <si>
    <t>Dashboard - the primary tools for manipulating the cost model</t>
  </si>
  <si>
    <t>This section need not be adjusted in the case study exercise.</t>
  </si>
  <si>
    <t>Proportion of passive network that is re-usable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</si>
</sst>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%"/>
    <numFmt numFmtId="166" formatCode="0.0"/>
    <numFmt numFmtId="167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b/>
      <vertAlign val="superscript"/>
      <sz val="9"/>
      <color rgb="FFFFFFFF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2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0"/>
      <color indexed="8"/>
      <name val="Helvetica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11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</borders>
  <cellStyleXfs count="16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protection locked="0"/>
    </xf>
    <xf numFmtId="0" fontId="15" fillId="16" borderId="0" applyNumberFormat="0" applyBorder="0" applyAlignment="0">
      <alignment horizontal="righ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9" xfId="0" applyBorder="1"/>
    <xf numFmtId="0" fontId="2" fillId="0" borderId="0" xfId="0" applyFont="1"/>
    <xf numFmtId="9" fontId="0" fillId="0" borderId="0" xfId="1" applyFont="1"/>
    <xf numFmtId="0" fontId="0" fillId="0" borderId="9" xfId="0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2" fontId="0" fillId="4" borderId="9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/>
    </xf>
    <xf numFmtId="0" fontId="0" fillId="0" borderId="9" xfId="0" applyFill="1" applyBorder="1"/>
    <xf numFmtId="0" fontId="7" fillId="0" borderId="0" xfId="0" applyFont="1" applyAlignment="1">
      <alignment horizontal="left"/>
    </xf>
    <xf numFmtId="0" fontId="0" fillId="5" borderId="9" xfId="0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 vertical="center"/>
    </xf>
    <xf numFmtId="2" fontId="0" fillId="5" borderId="9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 applyAlignment="1">
      <alignment horizontal="left"/>
    </xf>
    <xf numFmtId="20" fontId="0" fillId="0" borderId="0" xfId="0" quotePrefix="1" applyNumberFormat="1" applyAlignment="1">
      <alignment horizontal="left"/>
    </xf>
    <xf numFmtId="0" fontId="8" fillId="0" borderId="0" xfId="0" applyFont="1"/>
    <xf numFmtId="0" fontId="9" fillId="0" borderId="0" xfId="0" applyFont="1"/>
    <xf numFmtId="9" fontId="0" fillId="0" borderId="0" xfId="0" applyNumberFormat="1"/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9" fontId="0" fillId="4" borderId="9" xfId="1" applyFont="1" applyFill="1" applyBorder="1" applyAlignment="1">
      <alignment horizontal="center"/>
    </xf>
    <xf numFmtId="9" fontId="0" fillId="4" borderId="9" xfId="1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7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left"/>
    </xf>
    <xf numFmtId="166" fontId="0" fillId="3" borderId="0" xfId="0" applyNumberFormat="1" applyFill="1" applyAlignment="1">
      <alignment horizontal="center"/>
    </xf>
    <xf numFmtId="0" fontId="14" fillId="0" borderId="0" xfId="0" applyFont="1" applyAlignment="1">
      <alignment wrapText="1"/>
    </xf>
    <xf numFmtId="0" fontId="15" fillId="7" borderId="0" xfId="0" applyFont="1" applyFill="1"/>
    <xf numFmtId="0" fontId="15" fillId="8" borderId="0" xfId="0" applyFont="1" applyFill="1"/>
    <xf numFmtId="0" fontId="16" fillId="7" borderId="0" xfId="0" applyFont="1" applyFill="1"/>
    <xf numFmtId="0" fontId="17" fillId="7" borderId="0" xfId="0" applyFont="1" applyFill="1"/>
    <xf numFmtId="0" fontId="17" fillId="8" borderId="0" xfId="0" applyFont="1" applyFill="1"/>
    <xf numFmtId="0" fontId="18" fillId="9" borderId="0" xfId="0" applyFont="1" applyFill="1"/>
    <xf numFmtId="0" fontId="15" fillId="9" borderId="0" xfId="0" applyFont="1" applyFill="1"/>
    <xf numFmtId="0" fontId="0" fillId="10" borderId="0" xfId="0" applyFill="1" applyBorder="1"/>
    <xf numFmtId="0" fontId="15" fillId="10" borderId="0" xfId="0" applyFont="1" applyFill="1" applyBorder="1"/>
    <xf numFmtId="0" fontId="21" fillId="10" borderId="11" xfId="0" applyFont="1" applyFill="1" applyBorder="1" applyAlignment="1">
      <alignment horizontal="left"/>
    </xf>
    <xf numFmtId="0" fontId="18" fillId="10" borderId="12" xfId="0" applyFont="1" applyFill="1" applyBorder="1"/>
    <xf numFmtId="0" fontId="15" fillId="10" borderId="12" xfId="0" applyFont="1" applyFill="1" applyBorder="1"/>
    <xf numFmtId="0" fontId="15" fillId="10" borderId="13" xfId="0" applyFont="1" applyFill="1" applyBorder="1"/>
    <xf numFmtId="0" fontId="0" fillId="10" borderId="14" xfId="0" applyFill="1" applyBorder="1" applyAlignment="1">
      <alignment horizontal="left"/>
    </xf>
    <xf numFmtId="0" fontId="0" fillId="10" borderId="15" xfId="0" applyFill="1" applyBorder="1"/>
    <xf numFmtId="0" fontId="0" fillId="7" borderId="0" xfId="0" applyFill="1" applyBorder="1"/>
    <xf numFmtId="0" fontId="0" fillId="10" borderId="16" xfId="0" applyFill="1" applyBorder="1" applyAlignment="1">
      <alignment horizontal="left"/>
    </xf>
    <xf numFmtId="0" fontId="0" fillId="10" borderId="17" xfId="0" applyFill="1" applyBorder="1"/>
    <xf numFmtId="0" fontId="0" fillId="10" borderId="18" xfId="0" applyFill="1" applyBorder="1"/>
    <xf numFmtId="0" fontId="0" fillId="10" borderId="12" xfId="0" applyFill="1" applyBorder="1"/>
    <xf numFmtId="0" fontId="12" fillId="10" borderId="12" xfId="3" applyFont="1" applyFill="1" applyBorder="1">
      <protection locked="0"/>
    </xf>
    <xf numFmtId="0" fontId="0" fillId="10" borderId="13" xfId="0" applyFill="1" applyBorder="1"/>
    <xf numFmtId="0" fontId="0" fillId="11" borderId="0" xfId="0" applyFill="1" applyBorder="1"/>
    <xf numFmtId="0" fontId="0" fillId="3" borderId="0" xfId="0" applyFill="1" applyBorder="1"/>
    <xf numFmtId="0" fontId="15" fillId="3" borderId="0" xfId="0" applyFont="1" applyFill="1" applyBorder="1"/>
    <xf numFmtId="0" fontId="19" fillId="8" borderId="0" xfId="0" applyFont="1" applyFill="1"/>
    <xf numFmtId="0" fontId="0" fillId="12" borderId="0" xfId="0" applyFill="1" applyBorder="1"/>
    <xf numFmtId="1" fontId="4" fillId="13" borderId="4" xfId="0" applyNumberFormat="1" applyFont="1" applyFill="1" applyBorder="1" applyAlignment="1">
      <alignment horizontal="center" vertical="center"/>
    </xf>
    <xf numFmtId="0" fontId="0" fillId="13" borderId="9" xfId="0" applyFill="1" applyBorder="1" applyAlignment="1">
      <alignment horizontal="center"/>
    </xf>
    <xf numFmtId="2" fontId="0" fillId="13" borderId="9" xfId="0" applyNumberFormat="1" applyFill="1" applyBorder="1" applyAlignment="1">
      <alignment horizontal="center"/>
    </xf>
    <xf numFmtId="1" fontId="0" fillId="13" borderId="9" xfId="0" applyNumberFormat="1" applyFill="1" applyBorder="1" applyAlignment="1">
      <alignment horizontal="center"/>
    </xf>
    <xf numFmtId="9" fontId="0" fillId="13" borderId="9" xfId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9" fontId="0" fillId="13" borderId="0" xfId="1" applyFont="1" applyFill="1"/>
    <xf numFmtId="0" fontId="0" fillId="0" borderId="0" xfId="0" applyFill="1" applyAlignment="1">
      <alignment horizontal="left"/>
    </xf>
    <xf numFmtId="0" fontId="0" fillId="14" borderId="9" xfId="0" applyFill="1" applyBorder="1" applyAlignment="1">
      <alignment horizontal="center"/>
    </xf>
    <xf numFmtId="2" fontId="0" fillId="13" borderId="0" xfId="0" applyNumberFormat="1" applyFill="1" applyAlignment="1">
      <alignment horizontal="center"/>
    </xf>
    <xf numFmtId="0" fontId="0" fillId="14" borderId="0" xfId="0" applyFill="1" applyBorder="1"/>
    <xf numFmtId="0" fontId="15" fillId="14" borderId="0" xfId="0" applyFont="1" applyFill="1" applyBorder="1"/>
    <xf numFmtId="0" fontId="0" fillId="14" borderId="9" xfId="0" applyFill="1" applyBorder="1"/>
    <xf numFmtId="9" fontId="4" fillId="14" borderId="4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167" fontId="0" fillId="14" borderId="9" xfId="0" applyNumberFormat="1" applyFill="1" applyBorder="1" applyAlignment="1">
      <alignment horizontal="center"/>
    </xf>
    <xf numFmtId="1" fontId="0" fillId="0" borderId="0" xfId="0" quotePrefix="1" applyNumberFormat="1" applyAlignment="1">
      <alignment horizontal="center"/>
    </xf>
    <xf numFmtId="0" fontId="15" fillId="6" borderId="0" xfId="0" applyFont="1" applyFill="1" applyBorder="1"/>
    <xf numFmtId="2" fontId="0" fillId="15" borderId="9" xfId="0" applyNumberForma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10" borderId="0" xfId="0" applyFill="1"/>
    <xf numFmtId="0" fontId="21" fillId="10" borderId="0" xfId="0" applyFont="1" applyFill="1"/>
    <xf numFmtId="0" fontId="15" fillId="10" borderId="0" xfId="0" applyFont="1" applyFill="1"/>
    <xf numFmtId="0" fontId="0" fillId="0" borderId="0" xfId="0" applyBorder="1"/>
    <xf numFmtId="9" fontId="0" fillId="3" borderId="9" xfId="0" applyNumberFormat="1" applyFill="1" applyBorder="1" applyAlignment="1">
      <alignment horizont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18" fillId="10" borderId="0" xfId="0" applyFont="1" applyFill="1" applyBorder="1"/>
    <xf numFmtId="0" fontId="23" fillId="10" borderId="0" xfId="0" applyFont="1" applyFill="1" applyBorder="1"/>
    <xf numFmtId="0" fontId="0" fillId="0" borderId="0" xfId="0" applyFill="1" applyBorder="1"/>
    <xf numFmtId="0" fontId="23" fillId="10" borderId="0" xfId="0" applyFont="1" applyFill="1" applyBorder="1" applyAlignment="1">
      <alignment horizontal="left"/>
    </xf>
    <xf numFmtId="0" fontId="12" fillId="10" borderId="0" xfId="3" applyFont="1" applyFill="1">
      <protection locked="0"/>
    </xf>
    <xf numFmtId="0" fontId="0" fillId="0" borderId="0" xfId="0" applyFill="1" applyBorder="1" applyAlignment="1">
      <alignment horizontal="left"/>
    </xf>
    <xf numFmtId="0" fontId="12" fillId="0" borderId="0" xfId="3" applyFont="1" applyFill="1" applyBorder="1">
      <protection locked="0"/>
    </xf>
    <xf numFmtId="0" fontId="21" fillId="10" borderId="0" xfId="0" applyFont="1" applyFill="1" applyBorder="1" applyAlignment="1">
      <alignment horizontal="left"/>
    </xf>
    <xf numFmtId="0" fontId="0" fillId="10" borderId="0" xfId="0" applyFill="1" applyBorder="1" applyAlignment="1">
      <alignment horizontal="left"/>
    </xf>
    <xf numFmtId="0" fontId="12" fillId="10" borderId="0" xfId="3" applyFont="1" applyFill="1" applyBorder="1">
      <protection locked="0"/>
    </xf>
    <xf numFmtId="9" fontId="4" fillId="13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10" borderId="0" xfId="0" applyFont="1" applyFill="1"/>
    <xf numFmtId="165" fontId="0" fillId="3" borderId="0" xfId="1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13" borderId="4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3" borderId="9" xfId="1" applyFont="1" applyFill="1" applyBorder="1" applyAlignment="1">
      <alignment horizontal="center"/>
    </xf>
    <xf numFmtId="1" fontId="0" fillId="3" borderId="9" xfId="1" applyNumberFormat="1" applyFont="1" applyFill="1" applyBorder="1" applyAlignment="1">
      <alignment horizontal="center"/>
    </xf>
    <xf numFmtId="9" fontId="0" fillId="17" borderId="9" xfId="1" applyFont="1" applyFill="1" applyBorder="1" applyAlignment="1">
      <alignment horizontal="center"/>
    </xf>
    <xf numFmtId="0" fontId="0" fillId="14" borderId="10" xfId="0" applyFill="1" applyBorder="1"/>
    <xf numFmtId="2" fontId="0" fillId="14" borderId="9" xfId="0" applyNumberFormat="1" applyFill="1" applyBorder="1" applyAlignment="1">
      <alignment horizontal="center"/>
    </xf>
    <xf numFmtId="1" fontId="0" fillId="15" borderId="9" xfId="0" applyNumberFormat="1" applyFill="1" applyBorder="1" applyAlignment="1">
      <alignment horizontal="center"/>
    </xf>
    <xf numFmtId="2" fontId="0" fillId="6" borderId="9" xfId="0" applyNumberFormat="1" applyFill="1" applyBorder="1" applyAlignment="1">
      <alignment horizontal="center"/>
    </xf>
    <xf numFmtId="0" fontId="0" fillId="6" borderId="9" xfId="0" applyFill="1" applyBorder="1"/>
    <xf numFmtId="3" fontId="0" fillId="15" borderId="9" xfId="155" applyNumberFormat="1" applyFont="1" applyFill="1" applyBorder="1" applyAlignment="1">
      <alignment horizontal="center"/>
    </xf>
    <xf numFmtId="1" fontId="0" fillId="15" borderId="9" xfId="1" applyNumberFormat="1" applyFont="1" applyFill="1" applyBorder="1" applyAlignment="1">
      <alignment horizontal="center"/>
    </xf>
    <xf numFmtId="2" fontId="0" fillId="17" borderId="9" xfId="0" applyNumberFormat="1" applyFill="1" applyBorder="1" applyAlignment="1">
      <alignment horizontal="center"/>
    </xf>
    <xf numFmtId="1" fontId="0" fillId="17" borderId="9" xfId="0" applyNumberFormat="1" applyFill="1" applyBorder="1" applyAlignment="1">
      <alignment horizontal="center"/>
    </xf>
    <xf numFmtId="0" fontId="0" fillId="15" borderId="9" xfId="0" applyFill="1" applyBorder="1"/>
    <xf numFmtId="0" fontId="0" fillId="6" borderId="0" xfId="0" applyFill="1" applyBorder="1"/>
    <xf numFmtId="0" fontId="13" fillId="0" borderId="0" xfId="0" applyFont="1"/>
    <xf numFmtId="0" fontId="8" fillId="18" borderId="11" xfId="0" applyFont="1" applyFill="1" applyBorder="1"/>
    <xf numFmtId="0" fontId="0" fillId="18" borderId="12" xfId="0" applyFill="1" applyBorder="1" applyAlignment="1">
      <alignment horizontal="left"/>
    </xf>
    <xf numFmtId="0" fontId="0" fillId="18" borderId="13" xfId="0" applyFill="1" applyBorder="1" applyAlignment="1">
      <alignment horizontal="left"/>
    </xf>
    <xf numFmtId="0" fontId="0" fillId="18" borderId="14" xfId="0" applyFill="1" applyBorder="1" applyAlignment="1">
      <alignment horizontal="left"/>
    </xf>
    <xf numFmtId="0" fontId="0" fillId="18" borderId="0" xfId="0" applyFill="1" applyBorder="1" applyAlignment="1">
      <alignment horizontal="left"/>
    </xf>
    <xf numFmtId="0" fontId="0" fillId="18" borderId="15" xfId="0" applyFill="1" applyBorder="1"/>
    <xf numFmtId="0" fontId="0" fillId="18" borderId="14" xfId="0" applyFill="1" applyBorder="1"/>
    <xf numFmtId="0" fontId="0" fillId="18" borderId="0" xfId="0" applyFill="1" applyBorder="1"/>
    <xf numFmtId="0" fontId="8" fillId="18" borderId="14" xfId="0" applyFont="1" applyFill="1" applyBorder="1"/>
    <xf numFmtId="0" fontId="0" fillId="18" borderId="15" xfId="0" applyFill="1" applyBorder="1" applyAlignment="1">
      <alignment horizontal="left"/>
    </xf>
    <xf numFmtId="0" fontId="27" fillId="18" borderId="14" xfId="0" applyFont="1" applyFill="1" applyBorder="1" applyAlignment="1">
      <alignment horizontal="left"/>
    </xf>
    <xf numFmtId="0" fontId="0" fillId="18" borderId="16" xfId="0" applyFill="1" applyBorder="1"/>
    <xf numFmtId="0" fontId="0" fillId="18" borderId="17" xfId="0" applyFill="1" applyBorder="1"/>
    <xf numFmtId="0" fontId="0" fillId="18" borderId="18" xfId="0" applyFill="1" applyBorder="1"/>
    <xf numFmtId="0" fontId="28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68">
    <cellStyle name="Comma" xfId="155" builtinId="3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Inputs copied" xfId="4"/>
    <cellStyle name="Normal" xfId="0" builtinId="0"/>
    <cellStyle name="Normal 3" xfId="2"/>
    <cellStyle name="Normal_Indonesia BU Mobile Network Model (29 Apr 05) v 1.2 (Illustrative Data)" xfId="3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7" Type="http://schemas.openxmlformats.org/officeDocument/2006/relationships/worksheet" Target="worksheets/sheet7.xml"/><Relationship Id="rId20" Type="http://schemas.openxmlformats.org/officeDocument/2006/relationships/calcChain" Target="calcChain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Spin" dx="16" fmlaLink="#REF!" max="209" page="10" val="20"/>
</file>

<file path=xl/ctrlProps/ctrlProp10.xml><?xml version="1.0" encoding="utf-8"?>
<formControlPr xmlns="http://schemas.microsoft.com/office/spreadsheetml/2009/9/main" objectType="Spin" dx="16" fmlaLink="#REF!" max="2000" min="10" page="10" val="100"/>
</file>

<file path=xl/ctrlProps/ctrlProp100.xml><?xml version="1.0" encoding="utf-8"?>
<formControlPr xmlns="http://schemas.microsoft.com/office/spreadsheetml/2009/9/main" objectType="Spin" dx="16" fmlaLink="#REF!" max="3" min="1" page="10" val="3"/>
</file>

<file path=xl/ctrlProps/ctrlProp101.xml><?xml version="1.0" encoding="utf-8"?>
<formControlPr xmlns="http://schemas.microsoft.com/office/spreadsheetml/2009/9/main" objectType="Spin" dx="16" fmlaLink="#REF!" max="3" min="1" page="10" val="3"/>
</file>

<file path=xl/ctrlProps/ctrlProp102.xml><?xml version="1.0" encoding="utf-8"?>
<formControlPr xmlns="http://schemas.microsoft.com/office/spreadsheetml/2009/9/main" objectType="Spin" dx="16" fmlaLink="#REF!" max="3" min="1" page="10" val="2"/>
</file>

<file path=xl/ctrlProps/ctrlProp103.xml><?xml version="1.0" encoding="utf-8"?>
<formControlPr xmlns="http://schemas.microsoft.com/office/spreadsheetml/2009/9/main" objectType="Spin" dx="16" fmlaLink="#REF!" max="3" min="1" page="10" val="3"/>
</file>

<file path=xl/ctrlProps/ctrlProp104.xml><?xml version="1.0" encoding="utf-8"?>
<formControlPr xmlns="http://schemas.microsoft.com/office/spreadsheetml/2009/9/main" objectType="Spin" dx="16" fmlaLink="#REF!" max="3" min="1" page="10" val="3"/>
</file>

<file path=xl/ctrlProps/ctrlProp105.xml><?xml version="1.0" encoding="utf-8"?>
<formControlPr xmlns="http://schemas.microsoft.com/office/spreadsheetml/2009/9/main" objectType="Spin" dx="16" fmlaLink="#REF!" max="3" min="1" page="10" val="3"/>
</file>

<file path=xl/ctrlProps/ctrlProp106.xml><?xml version="1.0" encoding="utf-8"?>
<formControlPr xmlns="http://schemas.microsoft.com/office/spreadsheetml/2009/9/main" objectType="Spin" dx="16" fmlaLink="#REF!" max="3" min="1" page="10" val="2"/>
</file>

<file path=xl/ctrlProps/ctrlProp107.xml><?xml version="1.0" encoding="utf-8"?>
<formControlPr xmlns="http://schemas.microsoft.com/office/spreadsheetml/2009/9/main" objectType="Spin" dx="16" fmlaLink="#REF!" max="3" min="1" page="10" val="3"/>
</file>

<file path=xl/ctrlProps/ctrlProp108.xml><?xml version="1.0" encoding="utf-8"?>
<formControlPr xmlns="http://schemas.microsoft.com/office/spreadsheetml/2009/9/main" objectType="Spin" dx="16" fmlaLink="#REF!" max="3" min="1" page="10" val="3"/>
</file>

<file path=xl/ctrlProps/ctrlProp109.xml><?xml version="1.0" encoding="utf-8"?>
<formControlPr xmlns="http://schemas.microsoft.com/office/spreadsheetml/2009/9/main" objectType="Spin" dx="16" fmlaLink="#REF!" max="3" min="1" page="10" val="3"/>
</file>

<file path=xl/ctrlProps/ctrlProp11.xml><?xml version="1.0" encoding="utf-8"?>
<formControlPr xmlns="http://schemas.microsoft.com/office/spreadsheetml/2009/9/main" objectType="Spin" dx="16" fmlaLink="#REF!" max="200" min="1" page="10" val="20"/>
</file>

<file path=xl/ctrlProps/ctrlProp110.xml><?xml version="1.0" encoding="utf-8"?>
<formControlPr xmlns="http://schemas.microsoft.com/office/spreadsheetml/2009/9/main" objectType="Spin" dx="16" fmlaLink="#REF!" max="3" min="1" page="10" val="2"/>
</file>

<file path=xl/ctrlProps/ctrlProp111.xml><?xml version="1.0" encoding="utf-8"?>
<formControlPr xmlns="http://schemas.microsoft.com/office/spreadsheetml/2009/9/main" objectType="Spin" dx="16" fmlaLink="#REF!" max="209" page="10" val="20"/>
</file>

<file path=xl/ctrlProps/ctrlProp112.xml><?xml version="1.0" encoding="utf-8"?>
<formControlPr xmlns="http://schemas.microsoft.com/office/spreadsheetml/2009/9/main" objectType="Spin" dx="16" fmlaLink="#REF!" max="209" page="10" val="0"/>
</file>

<file path=xl/ctrlProps/ctrlProp113.xml><?xml version="1.0" encoding="utf-8"?>
<formControlPr xmlns="http://schemas.microsoft.com/office/spreadsheetml/2009/9/main" objectType="Spin" dx="16" fmlaLink="#REF!" max="209" page="10" val="20"/>
</file>

<file path=xl/ctrlProps/ctrlProp114.xml><?xml version="1.0" encoding="utf-8"?>
<formControlPr xmlns="http://schemas.microsoft.com/office/spreadsheetml/2009/9/main" objectType="Spin" dx="16" fmlaLink="#REF!" max="209" page="10" val="0"/>
</file>

<file path=xl/ctrlProps/ctrlProp115.xml><?xml version="1.0" encoding="utf-8"?>
<formControlPr xmlns="http://schemas.microsoft.com/office/spreadsheetml/2009/9/main" objectType="Spin" dx="16" fmlaLink="#REF!" max="209" page="10" val="20"/>
</file>

<file path=xl/ctrlProps/ctrlProp116.xml><?xml version="1.0" encoding="utf-8"?>
<formControlPr xmlns="http://schemas.microsoft.com/office/spreadsheetml/2009/9/main" objectType="Spin" dx="16" fmlaLink="#REF!" max="209" page="10" val="0"/>
</file>

<file path=xl/ctrlProps/ctrlProp117.xml><?xml version="1.0" encoding="utf-8"?>
<formControlPr xmlns="http://schemas.microsoft.com/office/spreadsheetml/2009/9/main" objectType="Spin" dx="16" fmlaLink="#REF!" max="3000" min="2006" page="10" val="2006"/>
</file>

<file path=xl/ctrlProps/ctrlProp118.xml><?xml version="1.0" encoding="utf-8"?>
<formControlPr xmlns="http://schemas.microsoft.com/office/spreadsheetml/2009/9/main" objectType="Spin" dx="16" fmlaLink="#REF!" max="209" page="10" val="0"/>
</file>

<file path=xl/ctrlProps/ctrlProp119.xml><?xml version="1.0" encoding="utf-8"?>
<formControlPr xmlns="http://schemas.microsoft.com/office/spreadsheetml/2009/9/main" objectType="Spin" dx="16" fmlaLink="#REF!" max="209" page="10" val="0"/>
</file>

<file path=xl/ctrlProps/ctrlProp12.xml><?xml version="1.0" encoding="utf-8"?>
<formControlPr xmlns="http://schemas.microsoft.com/office/spreadsheetml/2009/9/main" objectType="Spin" dx="16" fmlaLink="#REF!" max="200" min="1" page="10" val="60"/>
</file>

<file path=xl/ctrlProps/ctrlProp120.xml><?xml version="1.0" encoding="utf-8"?>
<formControlPr xmlns="http://schemas.microsoft.com/office/spreadsheetml/2009/9/main" objectType="Spin" dx="16" fmlaLink="#REF!" max="2000" min="10" page="10" val="100"/>
</file>

<file path=xl/ctrlProps/ctrlProp121.xml><?xml version="1.0" encoding="utf-8"?>
<formControlPr xmlns="http://schemas.microsoft.com/office/spreadsheetml/2009/9/main" objectType="Spin" dx="16" fmlaLink="#REF!" max="200" min="1" page="10" val="20"/>
</file>

<file path=xl/ctrlProps/ctrlProp122.xml><?xml version="1.0" encoding="utf-8"?>
<formControlPr xmlns="http://schemas.microsoft.com/office/spreadsheetml/2009/9/main" objectType="Spin" dx="16" fmlaLink="#REF!" max="200" min="1" page="10" val="60"/>
</file>

<file path=xl/ctrlProps/ctrlProp123.xml><?xml version="1.0" encoding="utf-8"?>
<formControlPr xmlns="http://schemas.microsoft.com/office/spreadsheetml/2009/9/main" objectType="Spin" dx="16" fmlaLink="#REF!" max="200" min="1" page="10" val="120"/>
</file>

<file path=xl/ctrlProps/ctrlProp124.xml><?xml version="1.0" encoding="utf-8"?>
<formControlPr xmlns="http://schemas.microsoft.com/office/spreadsheetml/2009/9/main" objectType="Spin" dx="16" fmlaLink="#REF!" max="2000" min="10" page="10" val="10"/>
</file>

<file path=xl/ctrlProps/ctrlProp125.xml><?xml version="1.0" encoding="utf-8"?>
<formControlPr xmlns="http://schemas.microsoft.com/office/spreadsheetml/2009/9/main" objectType="Spin" dx="16" fmlaLink="#REF!" max="200" min="1" page="10" val="3"/>
</file>

<file path=xl/ctrlProps/ctrlProp126.xml><?xml version="1.0" encoding="utf-8"?>
<formControlPr xmlns="http://schemas.microsoft.com/office/spreadsheetml/2009/9/main" objectType="Spin" dx="16" fmlaLink="#REF!" max="200" min="1" page="10" val="9"/>
</file>

<file path=xl/ctrlProps/ctrlProp127.xml><?xml version="1.0" encoding="utf-8"?>
<formControlPr xmlns="http://schemas.microsoft.com/office/spreadsheetml/2009/9/main" objectType="Spin" dx="16" fmlaLink="#REF!" max="200" min="1" page="10" val="18"/>
</file>

<file path=xl/ctrlProps/ctrlProp128.xml><?xml version="1.0" encoding="utf-8"?>
<formControlPr xmlns="http://schemas.microsoft.com/office/spreadsheetml/2009/9/main" objectType="Spin" dx="16" fmlaLink="#REF!" max="30" min="1" page="10" val="10"/>
</file>

<file path=xl/ctrlProps/ctrlProp129.xml><?xml version="1.0" encoding="utf-8"?>
<formControlPr xmlns="http://schemas.microsoft.com/office/spreadsheetml/2009/9/main" objectType="Spin" dx="16" fmlaLink="#REF!" max="365" min="100" page="10" val="130"/>
</file>

<file path=xl/ctrlProps/ctrlProp13.xml><?xml version="1.0" encoding="utf-8"?>
<formControlPr xmlns="http://schemas.microsoft.com/office/spreadsheetml/2009/9/main" objectType="Spin" dx="16" fmlaLink="#REF!" max="200" min="1" page="10" val="120"/>
</file>

<file path=xl/ctrlProps/ctrlProp130.xml><?xml version="1.0" encoding="utf-8"?>
<formControlPr xmlns="http://schemas.microsoft.com/office/spreadsheetml/2009/9/main" objectType="Spin" dx="16" fmlaLink="#REF!" max="365" min="100" page="10" val="130"/>
</file>

<file path=xl/ctrlProps/ctrlProp131.xml><?xml version="1.0" encoding="utf-8"?>
<formControlPr xmlns="http://schemas.microsoft.com/office/spreadsheetml/2009/9/main" objectType="Spin" dx="16" fmlaLink="#REF!" max="10" min="1" page="10" val="2"/>
</file>

<file path=xl/ctrlProps/ctrlProp132.xml><?xml version="1.0" encoding="utf-8"?>
<formControlPr xmlns="http://schemas.microsoft.com/office/spreadsheetml/2009/9/main" objectType="Spin" dx="16" fmlaLink="#REF!" max="365" min="100" page="10" val="130"/>
</file>

<file path=xl/ctrlProps/ctrlProp133.xml><?xml version="1.0" encoding="utf-8"?>
<formControlPr xmlns="http://schemas.microsoft.com/office/spreadsheetml/2009/9/main" objectType="Spin" dx="16" fmlaLink="#REF!" max="30" min="1" page="10" val="20"/>
</file>

<file path=xl/ctrlProps/ctrlProp134.xml><?xml version="1.0" encoding="utf-8"?>
<formControlPr xmlns="http://schemas.microsoft.com/office/spreadsheetml/2009/9/main" objectType="Spin" dx="16" fmlaLink="#REF!" max="365" min="100" page="10" val="130"/>
</file>

<file path=xl/ctrlProps/ctrlProp135.xml><?xml version="1.0" encoding="utf-8"?>
<formControlPr xmlns="http://schemas.microsoft.com/office/spreadsheetml/2009/9/main" objectType="Spin" dx="16" fmlaLink="#REF!" max="1000" min="1" page="10" val="20"/>
</file>

<file path=xl/ctrlProps/ctrlProp136.xml><?xml version="1.0" encoding="utf-8"?>
<formControlPr xmlns="http://schemas.microsoft.com/office/spreadsheetml/2009/9/main" objectType="Spin" dx="16" fmlaLink="#REF!" max="365" min="100" page="10" val="130"/>
</file>

<file path=xl/ctrlProps/ctrlProp137.xml><?xml version="1.0" encoding="utf-8"?>
<formControlPr xmlns="http://schemas.microsoft.com/office/spreadsheetml/2009/9/main" objectType="Spin" dx="16" fmlaLink="#REF!" max="1000" min="1" page="10" val="75"/>
</file>

<file path=xl/ctrlProps/ctrlProp138.xml><?xml version="1.0" encoding="utf-8"?>
<formControlPr xmlns="http://schemas.microsoft.com/office/spreadsheetml/2009/9/main" objectType="Spin" dx="16" fmlaLink="#REF!" max="300" min="1" page="10" val="100"/>
</file>

<file path=xl/ctrlProps/ctrlProp139.xml><?xml version="1.0" encoding="utf-8"?>
<formControlPr xmlns="http://schemas.microsoft.com/office/spreadsheetml/2009/9/main" objectType="Spin" dx="16" fmlaLink="#REF!" max="300" min="1" page="10" val="50"/>
</file>

<file path=xl/ctrlProps/ctrlProp14.xml><?xml version="1.0" encoding="utf-8"?>
<formControlPr xmlns="http://schemas.microsoft.com/office/spreadsheetml/2009/9/main" objectType="Spin" dx="16" fmlaLink="#REF!" max="2000" min="10" page="10" val="10"/>
</file>

<file path=xl/ctrlProps/ctrlProp140.xml><?xml version="1.0" encoding="utf-8"?>
<formControlPr xmlns="http://schemas.microsoft.com/office/spreadsheetml/2009/9/main" objectType="Spin" dx="16" fmlaLink="#REF!" max="500" min="5" page="10" val="500"/>
</file>

<file path=xl/ctrlProps/ctrlProp141.xml><?xml version="1.0" encoding="utf-8"?>
<formControlPr xmlns="http://schemas.microsoft.com/office/spreadsheetml/2009/9/main" objectType="Spin" dx="16" fmlaLink="#REF!" max="500" min="5" page="10" val="500"/>
</file>

<file path=xl/ctrlProps/ctrlProp142.xml><?xml version="1.0" encoding="utf-8"?>
<formControlPr xmlns="http://schemas.microsoft.com/office/spreadsheetml/2009/9/main" objectType="Spin" dx="16" fmlaLink="#REF!" max="3" min="1" page="10" val="3"/>
</file>

<file path=xl/ctrlProps/ctrlProp143.xml><?xml version="1.0" encoding="utf-8"?>
<formControlPr xmlns="http://schemas.microsoft.com/office/spreadsheetml/2009/9/main" objectType="Spin" dx="16" fmlaLink="#REF!" max="3" min="1" page="10" val="3"/>
</file>

<file path=xl/ctrlProps/ctrlProp144.xml><?xml version="1.0" encoding="utf-8"?>
<formControlPr xmlns="http://schemas.microsoft.com/office/spreadsheetml/2009/9/main" objectType="Spin" dx="16" fmlaLink="#REF!" max="3" min="1" page="10" val="3"/>
</file>

<file path=xl/ctrlProps/ctrlProp145.xml><?xml version="1.0" encoding="utf-8"?>
<formControlPr xmlns="http://schemas.microsoft.com/office/spreadsheetml/2009/9/main" objectType="Spin" dx="16" fmlaLink="#REF!" max="3" min="1" page="10" val="2"/>
</file>

<file path=xl/ctrlProps/ctrlProp146.xml><?xml version="1.0" encoding="utf-8"?>
<formControlPr xmlns="http://schemas.microsoft.com/office/spreadsheetml/2009/9/main" objectType="Spin" dx="16" fmlaLink="#REF!" max="3" min="1" page="10" val="3"/>
</file>

<file path=xl/ctrlProps/ctrlProp147.xml><?xml version="1.0" encoding="utf-8"?>
<formControlPr xmlns="http://schemas.microsoft.com/office/spreadsheetml/2009/9/main" objectType="Spin" dx="16" fmlaLink="#REF!" max="3" min="1" page="10" val="3"/>
</file>

<file path=xl/ctrlProps/ctrlProp148.xml><?xml version="1.0" encoding="utf-8"?>
<formControlPr xmlns="http://schemas.microsoft.com/office/spreadsheetml/2009/9/main" objectType="Spin" dx="16" fmlaLink="#REF!" max="3" min="1" page="10" val="3"/>
</file>

<file path=xl/ctrlProps/ctrlProp149.xml><?xml version="1.0" encoding="utf-8"?>
<formControlPr xmlns="http://schemas.microsoft.com/office/spreadsheetml/2009/9/main" objectType="Spin" dx="16" fmlaLink="#REF!" max="3" min="1" page="10" val="0"/>
</file>

<file path=xl/ctrlProps/ctrlProp15.xml><?xml version="1.0" encoding="utf-8"?>
<formControlPr xmlns="http://schemas.microsoft.com/office/spreadsheetml/2009/9/main" objectType="Spin" dx="16" fmlaLink="#REF!" max="200" min="1" page="10" val="3"/>
</file>

<file path=xl/ctrlProps/ctrlProp150.xml><?xml version="1.0" encoding="utf-8"?>
<formControlPr xmlns="http://schemas.microsoft.com/office/spreadsheetml/2009/9/main" objectType="Spin" dx="16" fmlaLink="#REF!" max="3" min="1" page="10" val="3"/>
</file>

<file path=xl/ctrlProps/ctrlProp151.xml><?xml version="1.0" encoding="utf-8"?>
<formControlPr xmlns="http://schemas.microsoft.com/office/spreadsheetml/2009/9/main" objectType="Spin" dx="16" fmlaLink="#REF!" max="3" min="1" page="10" val="3"/>
</file>

<file path=xl/ctrlProps/ctrlProp152.xml><?xml version="1.0" encoding="utf-8"?>
<formControlPr xmlns="http://schemas.microsoft.com/office/spreadsheetml/2009/9/main" objectType="Spin" dx="16" fmlaLink="#REF!" max="3" min="1" page="10" val="3"/>
</file>

<file path=xl/ctrlProps/ctrlProp153.xml><?xml version="1.0" encoding="utf-8"?>
<formControlPr xmlns="http://schemas.microsoft.com/office/spreadsheetml/2009/9/main" objectType="Spin" dx="16" fmlaLink="#REF!" max="3" min="1" page="10" val="2"/>
</file>

<file path=xl/ctrlProps/ctrlProp154.xml><?xml version="1.0" encoding="utf-8"?>
<formControlPr xmlns="http://schemas.microsoft.com/office/spreadsheetml/2009/9/main" objectType="Spin" dx="16" fmlaLink="#REF!" max="3" min="1" page="10" val="3"/>
</file>

<file path=xl/ctrlProps/ctrlProp155.xml><?xml version="1.0" encoding="utf-8"?>
<formControlPr xmlns="http://schemas.microsoft.com/office/spreadsheetml/2009/9/main" objectType="Spin" dx="16" fmlaLink="#REF!" max="3" min="1" page="10" val="3"/>
</file>

<file path=xl/ctrlProps/ctrlProp156.xml><?xml version="1.0" encoding="utf-8"?>
<formControlPr xmlns="http://schemas.microsoft.com/office/spreadsheetml/2009/9/main" objectType="Spin" dx="16" fmlaLink="#REF!" max="3" min="1" page="10" val="3"/>
</file>

<file path=xl/ctrlProps/ctrlProp157.xml><?xml version="1.0" encoding="utf-8"?>
<formControlPr xmlns="http://schemas.microsoft.com/office/spreadsheetml/2009/9/main" objectType="Spin" dx="16" fmlaLink="#REF!" max="3" min="1" page="10" val="2"/>
</file>

<file path=xl/ctrlProps/ctrlProp158.xml><?xml version="1.0" encoding="utf-8"?>
<formControlPr xmlns="http://schemas.microsoft.com/office/spreadsheetml/2009/9/main" objectType="Spin" dx="16" fmlaLink="#REF!" max="3" min="1" page="10" val="3"/>
</file>

<file path=xl/ctrlProps/ctrlProp159.xml><?xml version="1.0" encoding="utf-8"?>
<formControlPr xmlns="http://schemas.microsoft.com/office/spreadsheetml/2009/9/main" objectType="Spin" dx="16" fmlaLink="#REF!" max="3" min="1" page="10" val="3"/>
</file>

<file path=xl/ctrlProps/ctrlProp16.xml><?xml version="1.0" encoding="utf-8"?>
<formControlPr xmlns="http://schemas.microsoft.com/office/spreadsheetml/2009/9/main" objectType="Spin" dx="16" fmlaLink="#REF!" max="200" min="1" page="10" val="9"/>
</file>

<file path=xl/ctrlProps/ctrlProp160.xml><?xml version="1.0" encoding="utf-8"?>
<formControlPr xmlns="http://schemas.microsoft.com/office/spreadsheetml/2009/9/main" objectType="Spin" dx="16" fmlaLink="#REF!" max="3" min="1" page="10" val="3"/>
</file>

<file path=xl/ctrlProps/ctrlProp161.xml><?xml version="1.0" encoding="utf-8"?>
<formControlPr xmlns="http://schemas.microsoft.com/office/spreadsheetml/2009/9/main" objectType="Spin" dx="16" fmlaLink="#REF!" max="3" min="1" page="10" val="2"/>
</file>

<file path=xl/ctrlProps/ctrlProp162.xml><?xml version="1.0" encoding="utf-8"?>
<formControlPr xmlns="http://schemas.microsoft.com/office/spreadsheetml/2009/9/main" objectType="Spin" dx="16" fmlaLink="#REF!" max="3" min="1" page="10" val="3"/>
</file>

<file path=xl/ctrlProps/ctrlProp163.xml><?xml version="1.0" encoding="utf-8"?>
<formControlPr xmlns="http://schemas.microsoft.com/office/spreadsheetml/2009/9/main" objectType="Spin" dx="16" fmlaLink="#REF!" max="3" min="1" page="10" val="3"/>
</file>

<file path=xl/ctrlProps/ctrlProp164.xml><?xml version="1.0" encoding="utf-8"?>
<formControlPr xmlns="http://schemas.microsoft.com/office/spreadsheetml/2009/9/main" objectType="Spin" dx="16" fmlaLink="#REF!" max="3" min="1" page="10" val="3"/>
</file>

<file path=xl/ctrlProps/ctrlProp165.xml><?xml version="1.0" encoding="utf-8"?>
<formControlPr xmlns="http://schemas.microsoft.com/office/spreadsheetml/2009/9/main" objectType="Spin" dx="16" fmlaLink="#REF!" max="3" min="1" page="10" val="2"/>
</file>

<file path=xl/ctrlProps/ctrlProp166.xml><?xml version="1.0" encoding="utf-8"?>
<formControlPr xmlns="http://schemas.microsoft.com/office/spreadsheetml/2009/9/main" objectType="Spin" dx="16" fmlaLink="#REF!" max="209" page="10" val="20"/>
</file>

<file path=xl/ctrlProps/ctrlProp167.xml><?xml version="1.0" encoding="utf-8"?>
<formControlPr xmlns="http://schemas.microsoft.com/office/spreadsheetml/2009/9/main" objectType="Spin" dx="16" fmlaLink="#REF!" max="209" page="10" val="0"/>
</file>

<file path=xl/ctrlProps/ctrlProp168.xml><?xml version="1.0" encoding="utf-8"?>
<formControlPr xmlns="http://schemas.microsoft.com/office/spreadsheetml/2009/9/main" objectType="Spin" dx="16" fmlaLink="#REF!" max="209" page="10" val="20"/>
</file>

<file path=xl/ctrlProps/ctrlProp169.xml><?xml version="1.0" encoding="utf-8"?>
<formControlPr xmlns="http://schemas.microsoft.com/office/spreadsheetml/2009/9/main" objectType="Spin" dx="16" fmlaLink="#REF!" max="209" page="10" val="0"/>
</file>

<file path=xl/ctrlProps/ctrlProp17.xml><?xml version="1.0" encoding="utf-8"?>
<formControlPr xmlns="http://schemas.microsoft.com/office/spreadsheetml/2009/9/main" objectType="Spin" dx="16" fmlaLink="#REF!" max="200" min="1" page="10" val="18"/>
</file>

<file path=xl/ctrlProps/ctrlProp170.xml><?xml version="1.0" encoding="utf-8"?>
<formControlPr xmlns="http://schemas.microsoft.com/office/spreadsheetml/2009/9/main" objectType="Spin" dx="16" fmlaLink="#REF!" max="209" page="10" val="20"/>
</file>

<file path=xl/ctrlProps/ctrlProp171.xml><?xml version="1.0" encoding="utf-8"?>
<formControlPr xmlns="http://schemas.microsoft.com/office/spreadsheetml/2009/9/main" objectType="Spin" dx="16" fmlaLink="#REF!" max="209" page="10" val="0"/>
</file>

<file path=xl/ctrlProps/ctrlProp172.xml><?xml version="1.0" encoding="utf-8"?>
<formControlPr xmlns="http://schemas.microsoft.com/office/spreadsheetml/2009/9/main" objectType="Spin" dx="16" fmlaLink="#REF!" max="3000" min="2006" page="10" val="2006"/>
</file>

<file path=xl/ctrlProps/ctrlProp173.xml><?xml version="1.0" encoding="utf-8"?>
<formControlPr xmlns="http://schemas.microsoft.com/office/spreadsheetml/2009/9/main" objectType="Spin" dx="16" fmlaLink="#REF!" max="209" page="10" val="0"/>
</file>

<file path=xl/ctrlProps/ctrlProp174.xml><?xml version="1.0" encoding="utf-8"?>
<formControlPr xmlns="http://schemas.microsoft.com/office/spreadsheetml/2009/9/main" objectType="Spin" dx="16" fmlaLink="#REF!" max="209" page="10" val="0"/>
</file>

<file path=xl/ctrlProps/ctrlProp175.xml><?xml version="1.0" encoding="utf-8"?>
<formControlPr xmlns="http://schemas.microsoft.com/office/spreadsheetml/2009/9/main" objectType="Spin" dx="16" fmlaLink="#REF!" max="2000" min="10" page="10" val="100"/>
</file>

<file path=xl/ctrlProps/ctrlProp176.xml><?xml version="1.0" encoding="utf-8"?>
<formControlPr xmlns="http://schemas.microsoft.com/office/spreadsheetml/2009/9/main" objectType="Spin" dx="16" fmlaLink="#REF!" max="200" min="1" page="10" val="20"/>
</file>

<file path=xl/ctrlProps/ctrlProp177.xml><?xml version="1.0" encoding="utf-8"?>
<formControlPr xmlns="http://schemas.microsoft.com/office/spreadsheetml/2009/9/main" objectType="Spin" dx="16" fmlaLink="#REF!" max="200" min="1" page="10" val="60"/>
</file>

<file path=xl/ctrlProps/ctrlProp178.xml><?xml version="1.0" encoding="utf-8"?>
<formControlPr xmlns="http://schemas.microsoft.com/office/spreadsheetml/2009/9/main" objectType="Spin" dx="16" fmlaLink="#REF!" max="200" min="1" page="10" val="120"/>
</file>

<file path=xl/ctrlProps/ctrlProp179.xml><?xml version="1.0" encoding="utf-8"?>
<formControlPr xmlns="http://schemas.microsoft.com/office/spreadsheetml/2009/9/main" objectType="Spin" dx="16" fmlaLink="#REF!" max="2000" min="10" page="10" val="10"/>
</file>

<file path=xl/ctrlProps/ctrlProp18.xml><?xml version="1.0" encoding="utf-8"?>
<formControlPr xmlns="http://schemas.microsoft.com/office/spreadsheetml/2009/9/main" objectType="Spin" dx="16" fmlaLink="#REF!" max="30" min="1" page="10" val="10"/>
</file>

<file path=xl/ctrlProps/ctrlProp180.xml><?xml version="1.0" encoding="utf-8"?>
<formControlPr xmlns="http://schemas.microsoft.com/office/spreadsheetml/2009/9/main" objectType="Spin" dx="16" fmlaLink="#REF!" max="200" min="1" page="10" val="3"/>
</file>

<file path=xl/ctrlProps/ctrlProp181.xml><?xml version="1.0" encoding="utf-8"?>
<formControlPr xmlns="http://schemas.microsoft.com/office/spreadsheetml/2009/9/main" objectType="Spin" dx="16" fmlaLink="#REF!" max="200" min="1" page="10" val="9"/>
</file>

<file path=xl/ctrlProps/ctrlProp182.xml><?xml version="1.0" encoding="utf-8"?>
<formControlPr xmlns="http://schemas.microsoft.com/office/spreadsheetml/2009/9/main" objectType="Spin" dx="16" fmlaLink="#REF!" max="200" min="1" page="10" val="18"/>
</file>

<file path=xl/ctrlProps/ctrlProp183.xml><?xml version="1.0" encoding="utf-8"?>
<formControlPr xmlns="http://schemas.microsoft.com/office/spreadsheetml/2009/9/main" objectType="Spin" dx="16" fmlaLink="#REF!" max="30" min="1" page="10" val="10"/>
</file>

<file path=xl/ctrlProps/ctrlProp184.xml><?xml version="1.0" encoding="utf-8"?>
<formControlPr xmlns="http://schemas.microsoft.com/office/spreadsheetml/2009/9/main" objectType="Spin" dx="16" fmlaLink="#REF!" max="365" min="100" page="10" val="130"/>
</file>

<file path=xl/ctrlProps/ctrlProp185.xml><?xml version="1.0" encoding="utf-8"?>
<formControlPr xmlns="http://schemas.microsoft.com/office/spreadsheetml/2009/9/main" objectType="Spin" dx="16" fmlaLink="#REF!" max="365" min="100" page="10" val="130"/>
</file>

<file path=xl/ctrlProps/ctrlProp186.xml><?xml version="1.0" encoding="utf-8"?>
<formControlPr xmlns="http://schemas.microsoft.com/office/spreadsheetml/2009/9/main" objectType="Spin" dx="16" fmlaLink="#REF!" max="10" min="1" page="10" val="2"/>
</file>

<file path=xl/ctrlProps/ctrlProp187.xml><?xml version="1.0" encoding="utf-8"?>
<formControlPr xmlns="http://schemas.microsoft.com/office/spreadsheetml/2009/9/main" objectType="Spin" dx="16" fmlaLink="#REF!" max="365" min="100" page="10" val="130"/>
</file>

<file path=xl/ctrlProps/ctrlProp188.xml><?xml version="1.0" encoding="utf-8"?>
<formControlPr xmlns="http://schemas.microsoft.com/office/spreadsheetml/2009/9/main" objectType="Spin" dx="16" fmlaLink="#REF!" max="30" min="1" page="10" val="20"/>
</file>

<file path=xl/ctrlProps/ctrlProp189.xml><?xml version="1.0" encoding="utf-8"?>
<formControlPr xmlns="http://schemas.microsoft.com/office/spreadsheetml/2009/9/main" objectType="Spin" dx="16" fmlaLink="#REF!" max="365" min="100" page="10" val="130"/>
</file>

<file path=xl/ctrlProps/ctrlProp19.xml><?xml version="1.0" encoding="utf-8"?>
<formControlPr xmlns="http://schemas.microsoft.com/office/spreadsheetml/2009/9/main" objectType="Spin" dx="16" fmlaLink="#REF!" max="365" min="100" page="10" val="130"/>
</file>

<file path=xl/ctrlProps/ctrlProp190.xml><?xml version="1.0" encoding="utf-8"?>
<formControlPr xmlns="http://schemas.microsoft.com/office/spreadsheetml/2009/9/main" objectType="Spin" dx="16" fmlaLink="#REF!" max="1000" min="1" page="10" val="20"/>
</file>

<file path=xl/ctrlProps/ctrlProp191.xml><?xml version="1.0" encoding="utf-8"?>
<formControlPr xmlns="http://schemas.microsoft.com/office/spreadsheetml/2009/9/main" objectType="Spin" dx="16" fmlaLink="#REF!" max="365" min="100" page="10" val="130"/>
</file>

<file path=xl/ctrlProps/ctrlProp192.xml><?xml version="1.0" encoding="utf-8"?>
<formControlPr xmlns="http://schemas.microsoft.com/office/spreadsheetml/2009/9/main" objectType="Spin" dx="16" fmlaLink="#REF!" max="1000" min="1" page="10" val="75"/>
</file>

<file path=xl/ctrlProps/ctrlProp193.xml><?xml version="1.0" encoding="utf-8"?>
<formControlPr xmlns="http://schemas.microsoft.com/office/spreadsheetml/2009/9/main" objectType="Spin" dx="16" fmlaLink="#REF!" max="300" min="1" page="10" val="100"/>
</file>

<file path=xl/ctrlProps/ctrlProp194.xml><?xml version="1.0" encoding="utf-8"?>
<formControlPr xmlns="http://schemas.microsoft.com/office/spreadsheetml/2009/9/main" objectType="Spin" dx="16" fmlaLink="#REF!" max="300" min="1" page="10" val="50"/>
</file>

<file path=xl/ctrlProps/ctrlProp195.xml><?xml version="1.0" encoding="utf-8"?>
<formControlPr xmlns="http://schemas.microsoft.com/office/spreadsheetml/2009/9/main" objectType="Spin" dx="16" fmlaLink="#REF!" max="500" min="5" page="10" val="500"/>
</file>

<file path=xl/ctrlProps/ctrlProp196.xml><?xml version="1.0" encoding="utf-8"?>
<formControlPr xmlns="http://schemas.microsoft.com/office/spreadsheetml/2009/9/main" objectType="Spin" dx="16" fmlaLink="#REF!" max="500" min="5" page="10" val="500"/>
</file>

<file path=xl/ctrlProps/ctrlProp197.xml><?xml version="1.0" encoding="utf-8"?>
<formControlPr xmlns="http://schemas.microsoft.com/office/spreadsheetml/2009/9/main" objectType="Spin" dx="16" fmlaLink="#REF!" max="3" min="1" page="10" val="3"/>
</file>

<file path=xl/ctrlProps/ctrlProp198.xml><?xml version="1.0" encoding="utf-8"?>
<formControlPr xmlns="http://schemas.microsoft.com/office/spreadsheetml/2009/9/main" objectType="Spin" dx="16" fmlaLink="#REF!" max="3" min="1" page="10" val="3"/>
</file>

<file path=xl/ctrlProps/ctrlProp199.xml><?xml version="1.0" encoding="utf-8"?>
<formControlPr xmlns="http://schemas.microsoft.com/office/spreadsheetml/2009/9/main" objectType="Spin" dx="16" fmlaLink="#REF!" max="3" min="1" page="10" val="3"/>
</file>

<file path=xl/ctrlProps/ctrlProp2.xml><?xml version="1.0" encoding="utf-8"?>
<formControlPr xmlns="http://schemas.microsoft.com/office/spreadsheetml/2009/9/main" objectType="Spin" dx="16" fmlaLink="#REF!" max="209" page="10" val="0"/>
</file>

<file path=xl/ctrlProps/ctrlProp20.xml><?xml version="1.0" encoding="utf-8"?>
<formControlPr xmlns="http://schemas.microsoft.com/office/spreadsheetml/2009/9/main" objectType="Spin" dx="16" fmlaLink="#REF!" max="365" min="100" page="10" val="130"/>
</file>

<file path=xl/ctrlProps/ctrlProp200.xml><?xml version="1.0" encoding="utf-8"?>
<formControlPr xmlns="http://schemas.microsoft.com/office/spreadsheetml/2009/9/main" objectType="Spin" dx="16" fmlaLink="#REF!" max="3" min="1" page="10" val="2"/>
</file>

<file path=xl/ctrlProps/ctrlProp201.xml><?xml version="1.0" encoding="utf-8"?>
<formControlPr xmlns="http://schemas.microsoft.com/office/spreadsheetml/2009/9/main" objectType="Spin" dx="16" fmlaLink="#REF!" max="3" min="1" page="10" val="3"/>
</file>

<file path=xl/ctrlProps/ctrlProp202.xml><?xml version="1.0" encoding="utf-8"?>
<formControlPr xmlns="http://schemas.microsoft.com/office/spreadsheetml/2009/9/main" objectType="Spin" dx="16" fmlaLink="#REF!" max="3" min="1" page="10" val="3"/>
</file>

<file path=xl/ctrlProps/ctrlProp203.xml><?xml version="1.0" encoding="utf-8"?>
<formControlPr xmlns="http://schemas.microsoft.com/office/spreadsheetml/2009/9/main" objectType="Spin" dx="16" fmlaLink="#REF!" max="3" min="1" page="10" val="3"/>
</file>

<file path=xl/ctrlProps/ctrlProp204.xml><?xml version="1.0" encoding="utf-8"?>
<formControlPr xmlns="http://schemas.microsoft.com/office/spreadsheetml/2009/9/main" objectType="Spin" dx="16" fmlaLink="#REF!" max="3" min="1" page="10" val="0"/>
</file>

<file path=xl/ctrlProps/ctrlProp205.xml><?xml version="1.0" encoding="utf-8"?>
<formControlPr xmlns="http://schemas.microsoft.com/office/spreadsheetml/2009/9/main" objectType="Spin" dx="16" fmlaLink="#REF!" max="3" min="1" page="10" val="3"/>
</file>

<file path=xl/ctrlProps/ctrlProp206.xml><?xml version="1.0" encoding="utf-8"?>
<formControlPr xmlns="http://schemas.microsoft.com/office/spreadsheetml/2009/9/main" objectType="Spin" dx="16" fmlaLink="#REF!" max="3" min="1" page="10" val="3"/>
</file>

<file path=xl/ctrlProps/ctrlProp207.xml><?xml version="1.0" encoding="utf-8"?>
<formControlPr xmlns="http://schemas.microsoft.com/office/spreadsheetml/2009/9/main" objectType="Spin" dx="16" fmlaLink="#REF!" max="3" min="1" page="10" val="3"/>
</file>

<file path=xl/ctrlProps/ctrlProp208.xml><?xml version="1.0" encoding="utf-8"?>
<formControlPr xmlns="http://schemas.microsoft.com/office/spreadsheetml/2009/9/main" objectType="Spin" dx="16" fmlaLink="#REF!" max="3" min="1" page="10" val="2"/>
</file>

<file path=xl/ctrlProps/ctrlProp209.xml><?xml version="1.0" encoding="utf-8"?>
<formControlPr xmlns="http://schemas.microsoft.com/office/spreadsheetml/2009/9/main" objectType="Spin" dx="16" fmlaLink="#REF!" max="3" min="1" page="10" val="3"/>
</file>

<file path=xl/ctrlProps/ctrlProp21.xml><?xml version="1.0" encoding="utf-8"?>
<formControlPr xmlns="http://schemas.microsoft.com/office/spreadsheetml/2009/9/main" objectType="Spin" dx="16" fmlaLink="#REF!" max="10" min="1" page="10" val="2"/>
</file>

<file path=xl/ctrlProps/ctrlProp210.xml><?xml version="1.0" encoding="utf-8"?>
<formControlPr xmlns="http://schemas.microsoft.com/office/spreadsheetml/2009/9/main" objectType="Spin" dx="16" fmlaLink="#REF!" max="3" min="1" page="10" val="3"/>
</file>

<file path=xl/ctrlProps/ctrlProp211.xml><?xml version="1.0" encoding="utf-8"?>
<formControlPr xmlns="http://schemas.microsoft.com/office/spreadsheetml/2009/9/main" objectType="Spin" dx="16" fmlaLink="#REF!" max="3" min="1" page="10" val="3"/>
</file>

<file path=xl/ctrlProps/ctrlProp212.xml><?xml version="1.0" encoding="utf-8"?>
<formControlPr xmlns="http://schemas.microsoft.com/office/spreadsheetml/2009/9/main" objectType="Spin" dx="16" fmlaLink="#REF!" max="3" min="1" page="10" val="2"/>
</file>

<file path=xl/ctrlProps/ctrlProp213.xml><?xml version="1.0" encoding="utf-8"?>
<formControlPr xmlns="http://schemas.microsoft.com/office/spreadsheetml/2009/9/main" objectType="Spin" dx="16" fmlaLink="#REF!" max="3" min="1" page="10" val="3"/>
</file>

<file path=xl/ctrlProps/ctrlProp214.xml><?xml version="1.0" encoding="utf-8"?>
<formControlPr xmlns="http://schemas.microsoft.com/office/spreadsheetml/2009/9/main" objectType="Spin" dx="16" fmlaLink="#REF!" max="3" min="1" page="10" val="3"/>
</file>

<file path=xl/ctrlProps/ctrlProp215.xml><?xml version="1.0" encoding="utf-8"?>
<formControlPr xmlns="http://schemas.microsoft.com/office/spreadsheetml/2009/9/main" objectType="Spin" dx="16" fmlaLink="#REF!" max="3" min="1" page="10" val="3"/>
</file>

<file path=xl/ctrlProps/ctrlProp216.xml><?xml version="1.0" encoding="utf-8"?>
<formControlPr xmlns="http://schemas.microsoft.com/office/spreadsheetml/2009/9/main" objectType="Spin" dx="16" fmlaLink="#REF!" max="3" min="1" page="10" val="2"/>
</file>

<file path=xl/ctrlProps/ctrlProp217.xml><?xml version="1.0" encoding="utf-8"?>
<formControlPr xmlns="http://schemas.microsoft.com/office/spreadsheetml/2009/9/main" objectType="Spin" dx="16" fmlaLink="#REF!" max="3" min="1" page="10" val="3"/>
</file>

<file path=xl/ctrlProps/ctrlProp218.xml><?xml version="1.0" encoding="utf-8"?>
<formControlPr xmlns="http://schemas.microsoft.com/office/spreadsheetml/2009/9/main" objectType="Spin" dx="16" fmlaLink="#REF!" max="3" min="1" page="10" val="3"/>
</file>

<file path=xl/ctrlProps/ctrlProp219.xml><?xml version="1.0" encoding="utf-8"?>
<formControlPr xmlns="http://schemas.microsoft.com/office/spreadsheetml/2009/9/main" objectType="Spin" dx="16" fmlaLink="#REF!" max="3" min="1" page="10" val="3"/>
</file>

<file path=xl/ctrlProps/ctrlProp22.xml><?xml version="1.0" encoding="utf-8"?>
<formControlPr xmlns="http://schemas.microsoft.com/office/spreadsheetml/2009/9/main" objectType="Spin" dx="16" fmlaLink="#REF!" max="365" min="100" page="10" val="130"/>
</file>

<file path=xl/ctrlProps/ctrlProp220.xml><?xml version="1.0" encoding="utf-8"?>
<formControlPr xmlns="http://schemas.microsoft.com/office/spreadsheetml/2009/9/main" objectType="Spin" dx="16" fmlaLink="#REF!" max="3" min="1" page="10" val="2"/>
</file>

<file path=xl/ctrlProps/ctrlProp221.xml><?xml version="1.0" encoding="utf-8"?>
<formControlPr xmlns="http://schemas.microsoft.com/office/spreadsheetml/2009/9/main" objectType="Spin" dx="16" fmlaLink="#REF!" max="209" page="10" val="20"/>
</file>

<file path=xl/ctrlProps/ctrlProp222.xml><?xml version="1.0" encoding="utf-8"?>
<formControlPr xmlns="http://schemas.microsoft.com/office/spreadsheetml/2009/9/main" objectType="Spin" dx="16" fmlaLink="#REF!" max="209" page="10" val="0"/>
</file>

<file path=xl/ctrlProps/ctrlProp223.xml><?xml version="1.0" encoding="utf-8"?>
<formControlPr xmlns="http://schemas.microsoft.com/office/spreadsheetml/2009/9/main" objectType="Spin" dx="16" fmlaLink="#REF!" max="209" page="10" val="20"/>
</file>

<file path=xl/ctrlProps/ctrlProp224.xml><?xml version="1.0" encoding="utf-8"?>
<formControlPr xmlns="http://schemas.microsoft.com/office/spreadsheetml/2009/9/main" objectType="Spin" dx="16" fmlaLink="#REF!" max="209" page="10" val="0"/>
</file>

<file path=xl/ctrlProps/ctrlProp225.xml><?xml version="1.0" encoding="utf-8"?>
<formControlPr xmlns="http://schemas.microsoft.com/office/spreadsheetml/2009/9/main" objectType="Spin" dx="16" fmlaLink="#REF!" max="209" page="10" val="20"/>
</file>

<file path=xl/ctrlProps/ctrlProp226.xml><?xml version="1.0" encoding="utf-8"?>
<formControlPr xmlns="http://schemas.microsoft.com/office/spreadsheetml/2009/9/main" objectType="Spin" dx="16" fmlaLink="#REF!" max="209" page="10" val="0"/>
</file>

<file path=xl/ctrlProps/ctrlProp227.xml><?xml version="1.0" encoding="utf-8"?>
<formControlPr xmlns="http://schemas.microsoft.com/office/spreadsheetml/2009/9/main" objectType="Spin" dx="16" fmlaLink="#REF!" max="3000" min="2006" page="10" val="2006"/>
</file>

<file path=xl/ctrlProps/ctrlProp228.xml><?xml version="1.0" encoding="utf-8"?>
<formControlPr xmlns="http://schemas.microsoft.com/office/spreadsheetml/2009/9/main" objectType="Spin" dx="16" fmlaLink="#REF!" max="209" page="10" val="0"/>
</file>

<file path=xl/ctrlProps/ctrlProp229.xml><?xml version="1.0" encoding="utf-8"?>
<formControlPr xmlns="http://schemas.microsoft.com/office/spreadsheetml/2009/9/main" objectType="Spin" dx="16" fmlaLink="#REF!" max="209" page="10" val="0"/>
</file>

<file path=xl/ctrlProps/ctrlProp23.xml><?xml version="1.0" encoding="utf-8"?>
<formControlPr xmlns="http://schemas.microsoft.com/office/spreadsheetml/2009/9/main" objectType="Spin" dx="16" fmlaLink="#REF!" max="30" min="1" page="10" val="20"/>
</file>

<file path=xl/ctrlProps/ctrlProp230.xml><?xml version="1.0" encoding="utf-8"?>
<formControlPr xmlns="http://schemas.microsoft.com/office/spreadsheetml/2009/9/main" objectType="Spin" dx="16" fmlaLink="#REF!" max="2000" min="10" page="10" val="100"/>
</file>

<file path=xl/ctrlProps/ctrlProp231.xml><?xml version="1.0" encoding="utf-8"?>
<formControlPr xmlns="http://schemas.microsoft.com/office/spreadsheetml/2009/9/main" objectType="Spin" dx="16" fmlaLink="#REF!" max="200" min="1" page="10" val="20"/>
</file>

<file path=xl/ctrlProps/ctrlProp232.xml><?xml version="1.0" encoding="utf-8"?>
<formControlPr xmlns="http://schemas.microsoft.com/office/spreadsheetml/2009/9/main" objectType="Spin" dx="16" fmlaLink="#REF!" max="200" min="1" page="10" val="60"/>
</file>

<file path=xl/ctrlProps/ctrlProp233.xml><?xml version="1.0" encoding="utf-8"?>
<formControlPr xmlns="http://schemas.microsoft.com/office/spreadsheetml/2009/9/main" objectType="Spin" dx="16" fmlaLink="#REF!" max="200" min="1" page="10" val="120"/>
</file>

<file path=xl/ctrlProps/ctrlProp234.xml><?xml version="1.0" encoding="utf-8"?>
<formControlPr xmlns="http://schemas.microsoft.com/office/spreadsheetml/2009/9/main" objectType="Spin" dx="16" fmlaLink="#REF!" max="2000" min="10" page="10" val="10"/>
</file>

<file path=xl/ctrlProps/ctrlProp235.xml><?xml version="1.0" encoding="utf-8"?>
<formControlPr xmlns="http://schemas.microsoft.com/office/spreadsheetml/2009/9/main" objectType="Spin" dx="16" fmlaLink="#REF!" max="200" min="1" page="10" val="3"/>
</file>

<file path=xl/ctrlProps/ctrlProp236.xml><?xml version="1.0" encoding="utf-8"?>
<formControlPr xmlns="http://schemas.microsoft.com/office/spreadsheetml/2009/9/main" objectType="Spin" dx="16" fmlaLink="#REF!" max="200" min="1" page="10" val="9"/>
</file>

<file path=xl/ctrlProps/ctrlProp237.xml><?xml version="1.0" encoding="utf-8"?>
<formControlPr xmlns="http://schemas.microsoft.com/office/spreadsheetml/2009/9/main" objectType="Spin" dx="16" fmlaLink="#REF!" max="200" min="1" page="10" val="18"/>
</file>

<file path=xl/ctrlProps/ctrlProp238.xml><?xml version="1.0" encoding="utf-8"?>
<formControlPr xmlns="http://schemas.microsoft.com/office/spreadsheetml/2009/9/main" objectType="Spin" dx="16" fmlaLink="#REF!" max="30" min="1" page="10" val="10"/>
</file>

<file path=xl/ctrlProps/ctrlProp239.xml><?xml version="1.0" encoding="utf-8"?>
<formControlPr xmlns="http://schemas.microsoft.com/office/spreadsheetml/2009/9/main" objectType="Spin" dx="16" fmlaLink="#REF!" max="365" min="100" page="10" val="130"/>
</file>

<file path=xl/ctrlProps/ctrlProp24.xml><?xml version="1.0" encoding="utf-8"?>
<formControlPr xmlns="http://schemas.microsoft.com/office/spreadsheetml/2009/9/main" objectType="Spin" dx="16" fmlaLink="#REF!" max="365" min="100" page="10" val="130"/>
</file>

<file path=xl/ctrlProps/ctrlProp240.xml><?xml version="1.0" encoding="utf-8"?>
<formControlPr xmlns="http://schemas.microsoft.com/office/spreadsheetml/2009/9/main" objectType="Spin" dx="16" fmlaLink="#REF!" max="365" min="100" page="10" val="130"/>
</file>

<file path=xl/ctrlProps/ctrlProp241.xml><?xml version="1.0" encoding="utf-8"?>
<formControlPr xmlns="http://schemas.microsoft.com/office/spreadsheetml/2009/9/main" objectType="Spin" dx="16" fmlaLink="#REF!" max="10" min="1" page="10" val="2"/>
</file>

<file path=xl/ctrlProps/ctrlProp242.xml><?xml version="1.0" encoding="utf-8"?>
<formControlPr xmlns="http://schemas.microsoft.com/office/spreadsheetml/2009/9/main" objectType="Spin" dx="16" fmlaLink="#REF!" max="365" min="100" page="10" val="130"/>
</file>

<file path=xl/ctrlProps/ctrlProp243.xml><?xml version="1.0" encoding="utf-8"?>
<formControlPr xmlns="http://schemas.microsoft.com/office/spreadsheetml/2009/9/main" objectType="Spin" dx="16" fmlaLink="#REF!" max="30" min="1" page="10" val="20"/>
</file>

<file path=xl/ctrlProps/ctrlProp244.xml><?xml version="1.0" encoding="utf-8"?>
<formControlPr xmlns="http://schemas.microsoft.com/office/spreadsheetml/2009/9/main" objectType="Spin" dx="16" fmlaLink="#REF!" max="365" min="100" page="10" val="130"/>
</file>

<file path=xl/ctrlProps/ctrlProp245.xml><?xml version="1.0" encoding="utf-8"?>
<formControlPr xmlns="http://schemas.microsoft.com/office/spreadsheetml/2009/9/main" objectType="Spin" dx="16" fmlaLink="#REF!" max="1000" min="1" page="10" val="20"/>
</file>

<file path=xl/ctrlProps/ctrlProp246.xml><?xml version="1.0" encoding="utf-8"?>
<formControlPr xmlns="http://schemas.microsoft.com/office/spreadsheetml/2009/9/main" objectType="Spin" dx="16" fmlaLink="#REF!" max="365" min="100" page="10" val="130"/>
</file>

<file path=xl/ctrlProps/ctrlProp247.xml><?xml version="1.0" encoding="utf-8"?>
<formControlPr xmlns="http://schemas.microsoft.com/office/spreadsheetml/2009/9/main" objectType="Spin" dx="16" fmlaLink="#REF!" max="1000" min="1" page="10" val="75"/>
</file>

<file path=xl/ctrlProps/ctrlProp248.xml><?xml version="1.0" encoding="utf-8"?>
<formControlPr xmlns="http://schemas.microsoft.com/office/spreadsheetml/2009/9/main" objectType="Spin" dx="16" fmlaLink="#REF!" max="300" min="1" page="10" val="100"/>
</file>

<file path=xl/ctrlProps/ctrlProp249.xml><?xml version="1.0" encoding="utf-8"?>
<formControlPr xmlns="http://schemas.microsoft.com/office/spreadsheetml/2009/9/main" objectType="Spin" dx="16" fmlaLink="#REF!" max="300" min="1" page="10" val="50"/>
</file>

<file path=xl/ctrlProps/ctrlProp25.xml><?xml version="1.0" encoding="utf-8"?>
<formControlPr xmlns="http://schemas.microsoft.com/office/spreadsheetml/2009/9/main" objectType="Spin" dx="16" fmlaLink="#REF!" max="1000" min="1" page="10" val="20"/>
</file>

<file path=xl/ctrlProps/ctrlProp250.xml><?xml version="1.0" encoding="utf-8"?>
<formControlPr xmlns="http://schemas.microsoft.com/office/spreadsheetml/2009/9/main" objectType="Spin" dx="16" fmlaLink="#REF!" max="500" min="5" page="10" val="500"/>
</file>

<file path=xl/ctrlProps/ctrlProp251.xml><?xml version="1.0" encoding="utf-8"?>
<formControlPr xmlns="http://schemas.microsoft.com/office/spreadsheetml/2009/9/main" objectType="Spin" dx="16" fmlaLink="#REF!" max="209" page="10" val="20"/>
</file>

<file path=xl/ctrlProps/ctrlProp252.xml><?xml version="1.0" encoding="utf-8"?>
<formControlPr xmlns="http://schemas.microsoft.com/office/spreadsheetml/2009/9/main" objectType="Spin" dx="16" fmlaLink="#REF!" max="209" page="10" val="0"/>
</file>

<file path=xl/ctrlProps/ctrlProp253.xml><?xml version="1.0" encoding="utf-8"?>
<formControlPr xmlns="http://schemas.microsoft.com/office/spreadsheetml/2009/9/main" objectType="Spin" dx="16" fmlaLink="#REF!" max="209" page="10" val="20"/>
</file>

<file path=xl/ctrlProps/ctrlProp254.xml><?xml version="1.0" encoding="utf-8"?>
<formControlPr xmlns="http://schemas.microsoft.com/office/spreadsheetml/2009/9/main" objectType="Spin" dx="16" fmlaLink="#REF!" max="209" page="10" val="0"/>
</file>

<file path=xl/ctrlProps/ctrlProp255.xml><?xml version="1.0" encoding="utf-8"?>
<formControlPr xmlns="http://schemas.microsoft.com/office/spreadsheetml/2009/9/main" objectType="Spin" dx="16" fmlaLink="#REF!" max="209" page="10" val="20"/>
</file>

<file path=xl/ctrlProps/ctrlProp256.xml><?xml version="1.0" encoding="utf-8"?>
<formControlPr xmlns="http://schemas.microsoft.com/office/spreadsheetml/2009/9/main" objectType="Spin" dx="16" fmlaLink="#REF!" max="209" page="10" val="0"/>
</file>

<file path=xl/ctrlProps/ctrlProp257.xml><?xml version="1.0" encoding="utf-8"?>
<formControlPr xmlns="http://schemas.microsoft.com/office/spreadsheetml/2009/9/main" objectType="Spin" dx="16" fmlaLink="#REF!" max="3000" min="2006" page="10" val="2006"/>
</file>

<file path=xl/ctrlProps/ctrlProp258.xml><?xml version="1.0" encoding="utf-8"?>
<formControlPr xmlns="http://schemas.microsoft.com/office/spreadsheetml/2009/9/main" objectType="Spin" dx="16" fmlaLink="#REF!" max="209" page="10" val="0"/>
</file>

<file path=xl/ctrlProps/ctrlProp259.xml><?xml version="1.0" encoding="utf-8"?>
<formControlPr xmlns="http://schemas.microsoft.com/office/spreadsheetml/2009/9/main" objectType="Spin" dx="16" fmlaLink="#REF!" max="209" page="10" val="0"/>
</file>

<file path=xl/ctrlProps/ctrlProp26.xml><?xml version="1.0" encoding="utf-8"?>
<formControlPr xmlns="http://schemas.microsoft.com/office/spreadsheetml/2009/9/main" objectType="Spin" dx="16" fmlaLink="#REF!" max="365" min="100" page="10" val="130"/>
</file>

<file path=xl/ctrlProps/ctrlProp260.xml><?xml version="1.0" encoding="utf-8"?>
<formControlPr xmlns="http://schemas.microsoft.com/office/spreadsheetml/2009/9/main" objectType="Spin" dx="16" fmlaLink="#REF!" max="2000" min="10" page="10" val="100"/>
</file>

<file path=xl/ctrlProps/ctrlProp261.xml><?xml version="1.0" encoding="utf-8"?>
<formControlPr xmlns="http://schemas.microsoft.com/office/spreadsheetml/2009/9/main" objectType="Spin" dx="16" fmlaLink="#REF!" max="200" min="1" page="10" val="20"/>
</file>

<file path=xl/ctrlProps/ctrlProp262.xml><?xml version="1.0" encoding="utf-8"?>
<formControlPr xmlns="http://schemas.microsoft.com/office/spreadsheetml/2009/9/main" objectType="Spin" dx="16" fmlaLink="#REF!" max="200" min="1" page="10" val="60"/>
</file>

<file path=xl/ctrlProps/ctrlProp263.xml><?xml version="1.0" encoding="utf-8"?>
<formControlPr xmlns="http://schemas.microsoft.com/office/spreadsheetml/2009/9/main" objectType="Spin" dx="16" fmlaLink="#REF!" max="200" min="1" page="10" val="120"/>
</file>

<file path=xl/ctrlProps/ctrlProp264.xml><?xml version="1.0" encoding="utf-8"?>
<formControlPr xmlns="http://schemas.microsoft.com/office/spreadsheetml/2009/9/main" objectType="Spin" dx="16" fmlaLink="#REF!" max="2000" min="10" page="10" val="10"/>
</file>

<file path=xl/ctrlProps/ctrlProp265.xml><?xml version="1.0" encoding="utf-8"?>
<formControlPr xmlns="http://schemas.microsoft.com/office/spreadsheetml/2009/9/main" objectType="Spin" dx="16" fmlaLink="#REF!" max="200" min="1" page="10" val="3"/>
</file>

<file path=xl/ctrlProps/ctrlProp266.xml><?xml version="1.0" encoding="utf-8"?>
<formControlPr xmlns="http://schemas.microsoft.com/office/spreadsheetml/2009/9/main" objectType="Spin" dx="16" fmlaLink="#REF!" max="200" min="1" page="10" val="9"/>
</file>

<file path=xl/ctrlProps/ctrlProp267.xml><?xml version="1.0" encoding="utf-8"?>
<formControlPr xmlns="http://schemas.microsoft.com/office/spreadsheetml/2009/9/main" objectType="Spin" dx="16" fmlaLink="#REF!" max="200" min="1" page="10" val="18"/>
</file>

<file path=xl/ctrlProps/ctrlProp268.xml><?xml version="1.0" encoding="utf-8"?>
<formControlPr xmlns="http://schemas.microsoft.com/office/spreadsheetml/2009/9/main" objectType="Spin" dx="16" fmlaLink="#REF!" max="30" min="1" page="10" val="10"/>
</file>

<file path=xl/ctrlProps/ctrlProp269.xml><?xml version="1.0" encoding="utf-8"?>
<formControlPr xmlns="http://schemas.microsoft.com/office/spreadsheetml/2009/9/main" objectType="Spin" dx="16" fmlaLink="#REF!" max="365" min="100" page="10" val="130"/>
</file>

<file path=xl/ctrlProps/ctrlProp27.xml><?xml version="1.0" encoding="utf-8"?>
<formControlPr xmlns="http://schemas.microsoft.com/office/spreadsheetml/2009/9/main" objectType="Spin" dx="16" fmlaLink="#REF!" max="1000" min="1" page="10" val="75"/>
</file>

<file path=xl/ctrlProps/ctrlProp270.xml><?xml version="1.0" encoding="utf-8"?>
<formControlPr xmlns="http://schemas.microsoft.com/office/spreadsheetml/2009/9/main" objectType="Spin" dx="16" fmlaLink="#REF!" max="365" min="100" page="10" val="130"/>
</file>

<file path=xl/ctrlProps/ctrlProp271.xml><?xml version="1.0" encoding="utf-8"?>
<formControlPr xmlns="http://schemas.microsoft.com/office/spreadsheetml/2009/9/main" objectType="Spin" dx="16" fmlaLink="#REF!" max="10" min="1" page="10" val="2"/>
</file>

<file path=xl/ctrlProps/ctrlProp272.xml><?xml version="1.0" encoding="utf-8"?>
<formControlPr xmlns="http://schemas.microsoft.com/office/spreadsheetml/2009/9/main" objectType="Spin" dx="16" fmlaLink="#REF!" max="365" min="100" page="10" val="130"/>
</file>

<file path=xl/ctrlProps/ctrlProp273.xml><?xml version="1.0" encoding="utf-8"?>
<formControlPr xmlns="http://schemas.microsoft.com/office/spreadsheetml/2009/9/main" objectType="Spin" dx="16" fmlaLink="#REF!" max="30" min="1" page="10" val="20"/>
</file>

<file path=xl/ctrlProps/ctrlProp274.xml><?xml version="1.0" encoding="utf-8"?>
<formControlPr xmlns="http://schemas.microsoft.com/office/spreadsheetml/2009/9/main" objectType="Spin" dx="16" fmlaLink="#REF!" max="365" min="100" page="10" val="130"/>
</file>

<file path=xl/ctrlProps/ctrlProp275.xml><?xml version="1.0" encoding="utf-8"?>
<formControlPr xmlns="http://schemas.microsoft.com/office/spreadsheetml/2009/9/main" objectType="Spin" dx="16" fmlaLink="#REF!" max="1000" min="1" page="10" val="20"/>
</file>

<file path=xl/ctrlProps/ctrlProp276.xml><?xml version="1.0" encoding="utf-8"?>
<formControlPr xmlns="http://schemas.microsoft.com/office/spreadsheetml/2009/9/main" objectType="Spin" dx="16" fmlaLink="#REF!" max="365" min="100" page="10" val="130"/>
</file>

<file path=xl/ctrlProps/ctrlProp277.xml><?xml version="1.0" encoding="utf-8"?>
<formControlPr xmlns="http://schemas.microsoft.com/office/spreadsheetml/2009/9/main" objectType="Spin" dx="16" fmlaLink="#REF!" max="1000" min="1" page="10" val="75"/>
</file>

<file path=xl/ctrlProps/ctrlProp278.xml><?xml version="1.0" encoding="utf-8"?>
<formControlPr xmlns="http://schemas.microsoft.com/office/spreadsheetml/2009/9/main" objectType="Spin" dx="16" fmlaLink="#REF!" max="300" min="1" page="10" val="100"/>
</file>

<file path=xl/ctrlProps/ctrlProp279.xml><?xml version="1.0" encoding="utf-8"?>
<formControlPr xmlns="http://schemas.microsoft.com/office/spreadsheetml/2009/9/main" objectType="Spin" dx="16" fmlaLink="#REF!" max="300" min="1" page="10" val="50"/>
</file>

<file path=xl/ctrlProps/ctrlProp28.xml><?xml version="1.0" encoding="utf-8"?>
<formControlPr xmlns="http://schemas.microsoft.com/office/spreadsheetml/2009/9/main" objectType="Spin" dx="16" fmlaLink="#REF!" max="300" min="1" page="10" val="100"/>
</file>

<file path=xl/ctrlProps/ctrlProp280.xml><?xml version="1.0" encoding="utf-8"?>
<formControlPr xmlns="http://schemas.microsoft.com/office/spreadsheetml/2009/9/main" objectType="Spin" dx="16" fmlaLink="#REF!" max="500" min="5" page="10" val="500"/>
</file>

<file path=xl/ctrlProps/ctrlProp281.xml><?xml version="1.0" encoding="utf-8"?>
<formControlPr xmlns="http://schemas.microsoft.com/office/spreadsheetml/2009/9/main" objectType="Spin" dx="16" fmlaLink="#REF!" max="209" page="10" val="20"/>
</file>

<file path=xl/ctrlProps/ctrlProp282.xml><?xml version="1.0" encoding="utf-8"?>
<formControlPr xmlns="http://schemas.microsoft.com/office/spreadsheetml/2009/9/main" objectType="Spin" dx="16" fmlaLink="#REF!" max="209" page="10" val="0"/>
</file>

<file path=xl/ctrlProps/ctrlProp283.xml><?xml version="1.0" encoding="utf-8"?>
<formControlPr xmlns="http://schemas.microsoft.com/office/spreadsheetml/2009/9/main" objectType="Spin" dx="16" fmlaLink="#REF!" max="209" page="10" val="20"/>
</file>

<file path=xl/ctrlProps/ctrlProp284.xml><?xml version="1.0" encoding="utf-8"?>
<formControlPr xmlns="http://schemas.microsoft.com/office/spreadsheetml/2009/9/main" objectType="Spin" dx="16" fmlaLink="#REF!" max="209" page="10" val="0"/>
</file>

<file path=xl/ctrlProps/ctrlProp285.xml><?xml version="1.0" encoding="utf-8"?>
<formControlPr xmlns="http://schemas.microsoft.com/office/spreadsheetml/2009/9/main" objectType="Spin" dx="16" fmlaLink="#REF!" max="209" page="10" val="20"/>
</file>

<file path=xl/ctrlProps/ctrlProp286.xml><?xml version="1.0" encoding="utf-8"?>
<formControlPr xmlns="http://schemas.microsoft.com/office/spreadsheetml/2009/9/main" objectType="Spin" dx="16" fmlaLink="#REF!" max="209" page="10" val="0"/>
</file>

<file path=xl/ctrlProps/ctrlProp287.xml><?xml version="1.0" encoding="utf-8"?>
<formControlPr xmlns="http://schemas.microsoft.com/office/spreadsheetml/2009/9/main" objectType="Spin" dx="16" fmlaLink="#REF!" max="3000" min="2006" page="10" val="2006"/>
</file>

<file path=xl/ctrlProps/ctrlProp288.xml><?xml version="1.0" encoding="utf-8"?>
<formControlPr xmlns="http://schemas.microsoft.com/office/spreadsheetml/2009/9/main" objectType="Spin" dx="16" fmlaLink="#REF!" max="209" page="10" val="0"/>
</file>

<file path=xl/ctrlProps/ctrlProp289.xml><?xml version="1.0" encoding="utf-8"?>
<formControlPr xmlns="http://schemas.microsoft.com/office/spreadsheetml/2009/9/main" objectType="Spin" dx="16" fmlaLink="#REF!" max="209" page="10" val="0"/>
</file>

<file path=xl/ctrlProps/ctrlProp29.xml><?xml version="1.0" encoding="utf-8"?>
<formControlPr xmlns="http://schemas.microsoft.com/office/spreadsheetml/2009/9/main" objectType="Spin" dx="16" fmlaLink="#REF!" max="300" min="1" page="10" val="50"/>
</file>

<file path=xl/ctrlProps/ctrlProp290.xml><?xml version="1.0" encoding="utf-8"?>
<formControlPr xmlns="http://schemas.microsoft.com/office/spreadsheetml/2009/9/main" objectType="Spin" dx="16" fmlaLink="#REF!" max="2000" min="10" page="10" val="100"/>
</file>

<file path=xl/ctrlProps/ctrlProp291.xml><?xml version="1.0" encoding="utf-8"?>
<formControlPr xmlns="http://schemas.microsoft.com/office/spreadsheetml/2009/9/main" objectType="Spin" dx="16" fmlaLink="#REF!" max="200" min="1" page="10" val="20"/>
</file>

<file path=xl/ctrlProps/ctrlProp292.xml><?xml version="1.0" encoding="utf-8"?>
<formControlPr xmlns="http://schemas.microsoft.com/office/spreadsheetml/2009/9/main" objectType="Spin" dx="16" fmlaLink="#REF!" max="200" min="1" page="10" val="60"/>
</file>

<file path=xl/ctrlProps/ctrlProp293.xml><?xml version="1.0" encoding="utf-8"?>
<formControlPr xmlns="http://schemas.microsoft.com/office/spreadsheetml/2009/9/main" objectType="Spin" dx="16" fmlaLink="#REF!" max="200" min="1" page="10" val="120"/>
</file>

<file path=xl/ctrlProps/ctrlProp294.xml><?xml version="1.0" encoding="utf-8"?>
<formControlPr xmlns="http://schemas.microsoft.com/office/spreadsheetml/2009/9/main" objectType="Spin" dx="16" fmlaLink="#REF!" max="2000" min="10" page="10" val="10"/>
</file>

<file path=xl/ctrlProps/ctrlProp295.xml><?xml version="1.0" encoding="utf-8"?>
<formControlPr xmlns="http://schemas.microsoft.com/office/spreadsheetml/2009/9/main" objectType="Spin" dx="16" fmlaLink="#REF!" max="200" min="1" page="10" val="3"/>
</file>

<file path=xl/ctrlProps/ctrlProp296.xml><?xml version="1.0" encoding="utf-8"?>
<formControlPr xmlns="http://schemas.microsoft.com/office/spreadsheetml/2009/9/main" objectType="Spin" dx="16" fmlaLink="#REF!" max="200" min="1" page="10" val="9"/>
</file>

<file path=xl/ctrlProps/ctrlProp297.xml><?xml version="1.0" encoding="utf-8"?>
<formControlPr xmlns="http://schemas.microsoft.com/office/spreadsheetml/2009/9/main" objectType="Spin" dx="16" fmlaLink="#REF!" max="200" min="1" page="10" val="18"/>
</file>

<file path=xl/ctrlProps/ctrlProp298.xml><?xml version="1.0" encoding="utf-8"?>
<formControlPr xmlns="http://schemas.microsoft.com/office/spreadsheetml/2009/9/main" objectType="Spin" dx="16" fmlaLink="#REF!" max="30" min="1" page="10" val="10"/>
</file>

<file path=xl/ctrlProps/ctrlProp299.xml><?xml version="1.0" encoding="utf-8"?>
<formControlPr xmlns="http://schemas.microsoft.com/office/spreadsheetml/2009/9/main" objectType="Spin" dx="16" fmlaLink="#REF!" max="365" min="100" page="10" val="130"/>
</file>

<file path=xl/ctrlProps/ctrlProp3.xml><?xml version="1.0" encoding="utf-8"?>
<formControlPr xmlns="http://schemas.microsoft.com/office/spreadsheetml/2009/9/main" objectType="Spin" dx="16" fmlaLink="#REF!" max="209" page="10" val="20"/>
</file>

<file path=xl/ctrlProps/ctrlProp30.xml><?xml version="1.0" encoding="utf-8"?>
<formControlPr xmlns="http://schemas.microsoft.com/office/spreadsheetml/2009/9/main" objectType="Spin" dx="16" fmlaLink="#REF!" max="500" min="5" page="10" val="500"/>
</file>

<file path=xl/ctrlProps/ctrlProp300.xml><?xml version="1.0" encoding="utf-8"?>
<formControlPr xmlns="http://schemas.microsoft.com/office/spreadsheetml/2009/9/main" objectType="Spin" dx="16" fmlaLink="#REF!" max="365" min="100" page="10" val="130"/>
</file>

<file path=xl/ctrlProps/ctrlProp301.xml><?xml version="1.0" encoding="utf-8"?>
<formControlPr xmlns="http://schemas.microsoft.com/office/spreadsheetml/2009/9/main" objectType="Spin" dx="16" fmlaLink="#REF!" max="10" min="1" page="10" val="2"/>
</file>

<file path=xl/ctrlProps/ctrlProp302.xml><?xml version="1.0" encoding="utf-8"?>
<formControlPr xmlns="http://schemas.microsoft.com/office/spreadsheetml/2009/9/main" objectType="Spin" dx="16" fmlaLink="#REF!" max="365" min="100" page="10" val="130"/>
</file>

<file path=xl/ctrlProps/ctrlProp303.xml><?xml version="1.0" encoding="utf-8"?>
<formControlPr xmlns="http://schemas.microsoft.com/office/spreadsheetml/2009/9/main" objectType="Spin" dx="16" fmlaLink="#REF!" max="30" min="1" page="10" val="20"/>
</file>

<file path=xl/ctrlProps/ctrlProp304.xml><?xml version="1.0" encoding="utf-8"?>
<formControlPr xmlns="http://schemas.microsoft.com/office/spreadsheetml/2009/9/main" objectType="Spin" dx="16" fmlaLink="#REF!" max="365" min="100" page="10" val="130"/>
</file>

<file path=xl/ctrlProps/ctrlProp305.xml><?xml version="1.0" encoding="utf-8"?>
<formControlPr xmlns="http://schemas.microsoft.com/office/spreadsheetml/2009/9/main" objectType="Spin" dx="16" fmlaLink="#REF!" max="1000" min="1" page="10" val="20"/>
</file>

<file path=xl/ctrlProps/ctrlProp306.xml><?xml version="1.0" encoding="utf-8"?>
<formControlPr xmlns="http://schemas.microsoft.com/office/spreadsheetml/2009/9/main" objectType="Spin" dx="16" fmlaLink="#REF!" max="365" min="100" page="10" val="130"/>
</file>

<file path=xl/ctrlProps/ctrlProp307.xml><?xml version="1.0" encoding="utf-8"?>
<formControlPr xmlns="http://schemas.microsoft.com/office/spreadsheetml/2009/9/main" objectType="Spin" dx="16" fmlaLink="#REF!" max="1000" min="1" page="10" val="75"/>
</file>

<file path=xl/ctrlProps/ctrlProp308.xml><?xml version="1.0" encoding="utf-8"?>
<formControlPr xmlns="http://schemas.microsoft.com/office/spreadsheetml/2009/9/main" objectType="Spin" dx="16" fmlaLink="#REF!" max="300" min="1" page="10" val="100"/>
</file>

<file path=xl/ctrlProps/ctrlProp309.xml><?xml version="1.0" encoding="utf-8"?>
<formControlPr xmlns="http://schemas.microsoft.com/office/spreadsheetml/2009/9/main" objectType="Spin" dx="16" fmlaLink="#REF!" max="300" min="1" page="10" val="50"/>
</file>

<file path=xl/ctrlProps/ctrlProp31.xml><?xml version="1.0" encoding="utf-8"?>
<formControlPr xmlns="http://schemas.microsoft.com/office/spreadsheetml/2009/9/main" objectType="Spin" dx="16" fmlaLink="#REF!" max="500" min="5" page="10" val="500"/>
</file>

<file path=xl/ctrlProps/ctrlProp310.xml><?xml version="1.0" encoding="utf-8"?>
<formControlPr xmlns="http://schemas.microsoft.com/office/spreadsheetml/2009/9/main" objectType="Spin" dx="16" fmlaLink="#REF!" max="500" min="5" page="10" val="500"/>
</file>

<file path=xl/ctrlProps/ctrlProp311.xml><?xml version="1.0" encoding="utf-8"?>
<formControlPr xmlns="http://schemas.microsoft.com/office/spreadsheetml/2009/9/main" objectType="Spin" dx="16" fmlaLink="#REF!" max="209" page="10" val="20"/>
</file>

<file path=xl/ctrlProps/ctrlProp312.xml><?xml version="1.0" encoding="utf-8"?>
<formControlPr xmlns="http://schemas.microsoft.com/office/spreadsheetml/2009/9/main" objectType="Spin" dx="16" fmlaLink="#REF!" max="209" page="10" val="0"/>
</file>

<file path=xl/ctrlProps/ctrlProp313.xml><?xml version="1.0" encoding="utf-8"?>
<formControlPr xmlns="http://schemas.microsoft.com/office/spreadsheetml/2009/9/main" objectType="Spin" dx="16" fmlaLink="#REF!" max="209" page="10" val="20"/>
</file>

<file path=xl/ctrlProps/ctrlProp314.xml><?xml version="1.0" encoding="utf-8"?>
<formControlPr xmlns="http://schemas.microsoft.com/office/spreadsheetml/2009/9/main" objectType="Spin" dx="16" fmlaLink="#REF!" max="209" page="10" val="0"/>
</file>

<file path=xl/ctrlProps/ctrlProp315.xml><?xml version="1.0" encoding="utf-8"?>
<formControlPr xmlns="http://schemas.microsoft.com/office/spreadsheetml/2009/9/main" objectType="Spin" dx="16" fmlaLink="#REF!" max="209" page="10" val="20"/>
</file>

<file path=xl/ctrlProps/ctrlProp316.xml><?xml version="1.0" encoding="utf-8"?>
<formControlPr xmlns="http://schemas.microsoft.com/office/spreadsheetml/2009/9/main" objectType="Spin" dx="16" fmlaLink="#REF!" max="209" page="10" val="0"/>
</file>

<file path=xl/ctrlProps/ctrlProp317.xml><?xml version="1.0" encoding="utf-8"?>
<formControlPr xmlns="http://schemas.microsoft.com/office/spreadsheetml/2009/9/main" objectType="Spin" dx="16" fmlaLink="#REF!" max="3000" min="2006" page="10" val="2006"/>
</file>

<file path=xl/ctrlProps/ctrlProp318.xml><?xml version="1.0" encoding="utf-8"?>
<formControlPr xmlns="http://schemas.microsoft.com/office/spreadsheetml/2009/9/main" objectType="Spin" dx="16" fmlaLink="#REF!" max="209" page="10" val="0"/>
</file>

<file path=xl/ctrlProps/ctrlProp319.xml><?xml version="1.0" encoding="utf-8"?>
<formControlPr xmlns="http://schemas.microsoft.com/office/spreadsheetml/2009/9/main" objectType="Spin" dx="16" fmlaLink="#REF!" max="209" page="10" val="0"/>
</file>

<file path=xl/ctrlProps/ctrlProp32.xml><?xml version="1.0" encoding="utf-8"?>
<formControlPr xmlns="http://schemas.microsoft.com/office/spreadsheetml/2009/9/main" objectType="Spin" dx="16" fmlaLink="#REF!" max="3" min="1" page="10" val="3"/>
</file>

<file path=xl/ctrlProps/ctrlProp320.xml><?xml version="1.0" encoding="utf-8"?>
<formControlPr xmlns="http://schemas.microsoft.com/office/spreadsheetml/2009/9/main" objectType="Spin" dx="16" fmlaLink="#REF!" max="2000" min="10" page="10" val="100"/>
</file>

<file path=xl/ctrlProps/ctrlProp321.xml><?xml version="1.0" encoding="utf-8"?>
<formControlPr xmlns="http://schemas.microsoft.com/office/spreadsheetml/2009/9/main" objectType="Spin" dx="16" fmlaLink="#REF!" max="200" min="1" page="10" val="20"/>
</file>

<file path=xl/ctrlProps/ctrlProp322.xml><?xml version="1.0" encoding="utf-8"?>
<formControlPr xmlns="http://schemas.microsoft.com/office/spreadsheetml/2009/9/main" objectType="Spin" dx="16" fmlaLink="#REF!" max="200" min="1" page="10" val="60"/>
</file>

<file path=xl/ctrlProps/ctrlProp323.xml><?xml version="1.0" encoding="utf-8"?>
<formControlPr xmlns="http://schemas.microsoft.com/office/spreadsheetml/2009/9/main" objectType="Spin" dx="16" fmlaLink="#REF!" max="200" min="1" page="10" val="120"/>
</file>

<file path=xl/ctrlProps/ctrlProp324.xml><?xml version="1.0" encoding="utf-8"?>
<formControlPr xmlns="http://schemas.microsoft.com/office/spreadsheetml/2009/9/main" objectType="Spin" dx="16" fmlaLink="#REF!" max="2000" min="10" page="10" val="10"/>
</file>

<file path=xl/ctrlProps/ctrlProp325.xml><?xml version="1.0" encoding="utf-8"?>
<formControlPr xmlns="http://schemas.microsoft.com/office/spreadsheetml/2009/9/main" objectType="Spin" dx="16" fmlaLink="#REF!" max="200" min="1" page="10" val="3"/>
</file>

<file path=xl/ctrlProps/ctrlProp326.xml><?xml version="1.0" encoding="utf-8"?>
<formControlPr xmlns="http://schemas.microsoft.com/office/spreadsheetml/2009/9/main" objectType="Spin" dx="16" fmlaLink="#REF!" max="200" min="1" page="10" val="9"/>
</file>

<file path=xl/ctrlProps/ctrlProp327.xml><?xml version="1.0" encoding="utf-8"?>
<formControlPr xmlns="http://schemas.microsoft.com/office/spreadsheetml/2009/9/main" objectType="Spin" dx="16" fmlaLink="#REF!" max="200" min="1" page="10" val="18"/>
</file>

<file path=xl/ctrlProps/ctrlProp328.xml><?xml version="1.0" encoding="utf-8"?>
<formControlPr xmlns="http://schemas.microsoft.com/office/spreadsheetml/2009/9/main" objectType="Spin" dx="16" fmlaLink="#REF!" max="30" min="1" page="10" val="10"/>
</file>

<file path=xl/ctrlProps/ctrlProp329.xml><?xml version="1.0" encoding="utf-8"?>
<formControlPr xmlns="http://schemas.microsoft.com/office/spreadsheetml/2009/9/main" objectType="Spin" dx="16" fmlaLink="#REF!" max="365" min="100" page="10" val="130"/>
</file>

<file path=xl/ctrlProps/ctrlProp33.xml><?xml version="1.0" encoding="utf-8"?>
<formControlPr xmlns="http://schemas.microsoft.com/office/spreadsheetml/2009/9/main" objectType="Spin" dx="16" fmlaLink="#REF!" max="3" min="1" page="10" val="3"/>
</file>

<file path=xl/ctrlProps/ctrlProp330.xml><?xml version="1.0" encoding="utf-8"?>
<formControlPr xmlns="http://schemas.microsoft.com/office/spreadsheetml/2009/9/main" objectType="Spin" dx="16" fmlaLink="#REF!" max="365" min="100" page="10" val="130"/>
</file>

<file path=xl/ctrlProps/ctrlProp331.xml><?xml version="1.0" encoding="utf-8"?>
<formControlPr xmlns="http://schemas.microsoft.com/office/spreadsheetml/2009/9/main" objectType="Spin" dx="16" fmlaLink="#REF!" max="10" min="1" page="10" val="2"/>
</file>

<file path=xl/ctrlProps/ctrlProp332.xml><?xml version="1.0" encoding="utf-8"?>
<formControlPr xmlns="http://schemas.microsoft.com/office/spreadsheetml/2009/9/main" objectType="Spin" dx="16" fmlaLink="#REF!" max="365" min="100" page="10" val="130"/>
</file>

<file path=xl/ctrlProps/ctrlProp333.xml><?xml version="1.0" encoding="utf-8"?>
<formControlPr xmlns="http://schemas.microsoft.com/office/spreadsheetml/2009/9/main" objectType="Spin" dx="16" fmlaLink="#REF!" max="30" min="1" page="10" val="20"/>
</file>

<file path=xl/ctrlProps/ctrlProp334.xml><?xml version="1.0" encoding="utf-8"?>
<formControlPr xmlns="http://schemas.microsoft.com/office/spreadsheetml/2009/9/main" objectType="Spin" dx="16" fmlaLink="#REF!" max="365" min="100" page="10" val="130"/>
</file>

<file path=xl/ctrlProps/ctrlProp335.xml><?xml version="1.0" encoding="utf-8"?>
<formControlPr xmlns="http://schemas.microsoft.com/office/spreadsheetml/2009/9/main" objectType="Spin" dx="16" fmlaLink="#REF!" max="1000" min="1" page="10" val="20"/>
</file>

<file path=xl/ctrlProps/ctrlProp336.xml><?xml version="1.0" encoding="utf-8"?>
<formControlPr xmlns="http://schemas.microsoft.com/office/spreadsheetml/2009/9/main" objectType="Spin" dx="16" fmlaLink="#REF!" max="365" min="100" page="10" val="130"/>
</file>

<file path=xl/ctrlProps/ctrlProp337.xml><?xml version="1.0" encoding="utf-8"?>
<formControlPr xmlns="http://schemas.microsoft.com/office/spreadsheetml/2009/9/main" objectType="Spin" dx="16" fmlaLink="#REF!" max="1000" min="1" page="10" val="75"/>
</file>

<file path=xl/ctrlProps/ctrlProp338.xml><?xml version="1.0" encoding="utf-8"?>
<formControlPr xmlns="http://schemas.microsoft.com/office/spreadsheetml/2009/9/main" objectType="Spin" dx="16" fmlaLink="#REF!" max="300" min="1" page="10" val="100"/>
</file>

<file path=xl/ctrlProps/ctrlProp339.xml><?xml version="1.0" encoding="utf-8"?>
<formControlPr xmlns="http://schemas.microsoft.com/office/spreadsheetml/2009/9/main" objectType="Spin" dx="16" fmlaLink="#REF!" max="300" min="1" page="10" val="50"/>
</file>

<file path=xl/ctrlProps/ctrlProp34.xml><?xml version="1.0" encoding="utf-8"?>
<formControlPr xmlns="http://schemas.microsoft.com/office/spreadsheetml/2009/9/main" objectType="Spin" dx="16" fmlaLink="#REF!" max="3" min="1" page="10" val="3"/>
</file>

<file path=xl/ctrlProps/ctrlProp340.xml><?xml version="1.0" encoding="utf-8"?>
<formControlPr xmlns="http://schemas.microsoft.com/office/spreadsheetml/2009/9/main" objectType="Spin" dx="16" fmlaLink="#REF!" max="500" min="5" page="10" val="500"/>
</file>

<file path=xl/ctrlProps/ctrlProp341.xml><?xml version="1.0" encoding="utf-8"?>
<formControlPr xmlns="http://schemas.microsoft.com/office/spreadsheetml/2009/9/main" objectType="Spin" dx="16" fmlaLink="#REF!" max="209" page="10" val="20"/>
</file>

<file path=xl/ctrlProps/ctrlProp342.xml><?xml version="1.0" encoding="utf-8"?>
<formControlPr xmlns="http://schemas.microsoft.com/office/spreadsheetml/2009/9/main" objectType="Spin" dx="16" fmlaLink="#REF!" max="209" page="10" val="0"/>
</file>

<file path=xl/ctrlProps/ctrlProp343.xml><?xml version="1.0" encoding="utf-8"?>
<formControlPr xmlns="http://schemas.microsoft.com/office/spreadsheetml/2009/9/main" objectType="Spin" dx="16" fmlaLink="#REF!" max="209" page="10" val="20"/>
</file>

<file path=xl/ctrlProps/ctrlProp344.xml><?xml version="1.0" encoding="utf-8"?>
<formControlPr xmlns="http://schemas.microsoft.com/office/spreadsheetml/2009/9/main" objectType="Spin" dx="16" fmlaLink="#REF!" max="209" page="10" val="0"/>
</file>

<file path=xl/ctrlProps/ctrlProp345.xml><?xml version="1.0" encoding="utf-8"?>
<formControlPr xmlns="http://schemas.microsoft.com/office/spreadsheetml/2009/9/main" objectType="Spin" dx="16" fmlaLink="#REF!" max="209" page="10" val="20"/>
</file>

<file path=xl/ctrlProps/ctrlProp346.xml><?xml version="1.0" encoding="utf-8"?>
<formControlPr xmlns="http://schemas.microsoft.com/office/spreadsheetml/2009/9/main" objectType="Spin" dx="16" fmlaLink="#REF!" max="209" page="10" val="0"/>
</file>

<file path=xl/ctrlProps/ctrlProp347.xml><?xml version="1.0" encoding="utf-8"?>
<formControlPr xmlns="http://schemas.microsoft.com/office/spreadsheetml/2009/9/main" objectType="Spin" dx="16" fmlaLink="#REF!" max="3000" min="2006" page="10" val="2006"/>
</file>

<file path=xl/ctrlProps/ctrlProp348.xml><?xml version="1.0" encoding="utf-8"?>
<formControlPr xmlns="http://schemas.microsoft.com/office/spreadsheetml/2009/9/main" objectType="Spin" dx="16" fmlaLink="#REF!" max="209" page="10" val="0"/>
</file>

<file path=xl/ctrlProps/ctrlProp349.xml><?xml version="1.0" encoding="utf-8"?>
<formControlPr xmlns="http://schemas.microsoft.com/office/spreadsheetml/2009/9/main" objectType="Spin" dx="16" fmlaLink="#REF!" max="209" page="10" val="0"/>
</file>

<file path=xl/ctrlProps/ctrlProp35.xml><?xml version="1.0" encoding="utf-8"?>
<formControlPr xmlns="http://schemas.microsoft.com/office/spreadsheetml/2009/9/main" objectType="Spin" dx="16" fmlaLink="#REF!" max="3" min="1" page="10" val="2"/>
</file>

<file path=xl/ctrlProps/ctrlProp350.xml><?xml version="1.0" encoding="utf-8"?>
<formControlPr xmlns="http://schemas.microsoft.com/office/spreadsheetml/2009/9/main" objectType="Spin" dx="16" fmlaLink="#REF!" max="2000" min="10" page="10" val="100"/>
</file>

<file path=xl/ctrlProps/ctrlProp351.xml><?xml version="1.0" encoding="utf-8"?>
<formControlPr xmlns="http://schemas.microsoft.com/office/spreadsheetml/2009/9/main" objectType="Spin" dx="16" fmlaLink="#REF!" max="200" min="1" page="10" val="20"/>
</file>

<file path=xl/ctrlProps/ctrlProp352.xml><?xml version="1.0" encoding="utf-8"?>
<formControlPr xmlns="http://schemas.microsoft.com/office/spreadsheetml/2009/9/main" objectType="Spin" dx="16" fmlaLink="#REF!" max="200" min="1" page="10" val="60"/>
</file>

<file path=xl/ctrlProps/ctrlProp353.xml><?xml version="1.0" encoding="utf-8"?>
<formControlPr xmlns="http://schemas.microsoft.com/office/spreadsheetml/2009/9/main" objectType="Spin" dx="16" fmlaLink="#REF!" max="200" min="1" page="10" val="120"/>
</file>

<file path=xl/ctrlProps/ctrlProp354.xml><?xml version="1.0" encoding="utf-8"?>
<formControlPr xmlns="http://schemas.microsoft.com/office/spreadsheetml/2009/9/main" objectType="Spin" dx="16" fmlaLink="#REF!" max="2000" min="10" page="10" val="10"/>
</file>

<file path=xl/ctrlProps/ctrlProp355.xml><?xml version="1.0" encoding="utf-8"?>
<formControlPr xmlns="http://schemas.microsoft.com/office/spreadsheetml/2009/9/main" objectType="Spin" dx="16" fmlaLink="#REF!" max="200" min="1" page="10" val="3"/>
</file>

<file path=xl/ctrlProps/ctrlProp356.xml><?xml version="1.0" encoding="utf-8"?>
<formControlPr xmlns="http://schemas.microsoft.com/office/spreadsheetml/2009/9/main" objectType="Spin" dx="16" fmlaLink="#REF!" max="200" min="1" page="10" val="9"/>
</file>

<file path=xl/ctrlProps/ctrlProp357.xml><?xml version="1.0" encoding="utf-8"?>
<formControlPr xmlns="http://schemas.microsoft.com/office/spreadsheetml/2009/9/main" objectType="Spin" dx="16" fmlaLink="#REF!" max="200" min="1" page="10" val="18"/>
</file>

<file path=xl/ctrlProps/ctrlProp358.xml><?xml version="1.0" encoding="utf-8"?>
<formControlPr xmlns="http://schemas.microsoft.com/office/spreadsheetml/2009/9/main" objectType="Spin" dx="16" fmlaLink="#REF!" max="30" min="1" page="10" val="10"/>
</file>

<file path=xl/ctrlProps/ctrlProp359.xml><?xml version="1.0" encoding="utf-8"?>
<formControlPr xmlns="http://schemas.microsoft.com/office/spreadsheetml/2009/9/main" objectType="Spin" dx="16" fmlaLink="#REF!" max="365" min="100" page="10" val="130"/>
</file>

<file path=xl/ctrlProps/ctrlProp36.xml><?xml version="1.0" encoding="utf-8"?>
<formControlPr xmlns="http://schemas.microsoft.com/office/spreadsheetml/2009/9/main" objectType="Spin" dx="16" fmlaLink="#REF!" max="3" min="1" page="10" val="3"/>
</file>

<file path=xl/ctrlProps/ctrlProp360.xml><?xml version="1.0" encoding="utf-8"?>
<formControlPr xmlns="http://schemas.microsoft.com/office/spreadsheetml/2009/9/main" objectType="Spin" dx="16" fmlaLink="#REF!" max="365" min="100" page="10" val="130"/>
</file>

<file path=xl/ctrlProps/ctrlProp361.xml><?xml version="1.0" encoding="utf-8"?>
<formControlPr xmlns="http://schemas.microsoft.com/office/spreadsheetml/2009/9/main" objectType="Spin" dx="16" fmlaLink="#REF!" max="10" min="1" page="10" val="2"/>
</file>

<file path=xl/ctrlProps/ctrlProp362.xml><?xml version="1.0" encoding="utf-8"?>
<formControlPr xmlns="http://schemas.microsoft.com/office/spreadsheetml/2009/9/main" objectType="Spin" dx="16" fmlaLink="#REF!" max="365" min="100" page="10" val="130"/>
</file>

<file path=xl/ctrlProps/ctrlProp363.xml><?xml version="1.0" encoding="utf-8"?>
<formControlPr xmlns="http://schemas.microsoft.com/office/spreadsheetml/2009/9/main" objectType="Spin" dx="16" fmlaLink="#REF!" max="30" min="1" page="10" val="20"/>
</file>

<file path=xl/ctrlProps/ctrlProp364.xml><?xml version="1.0" encoding="utf-8"?>
<formControlPr xmlns="http://schemas.microsoft.com/office/spreadsheetml/2009/9/main" objectType="Spin" dx="16" fmlaLink="#REF!" max="365" min="100" page="10" val="130"/>
</file>

<file path=xl/ctrlProps/ctrlProp365.xml><?xml version="1.0" encoding="utf-8"?>
<formControlPr xmlns="http://schemas.microsoft.com/office/spreadsheetml/2009/9/main" objectType="Spin" dx="16" fmlaLink="#REF!" max="1000" min="1" page="10" val="20"/>
</file>

<file path=xl/ctrlProps/ctrlProp366.xml><?xml version="1.0" encoding="utf-8"?>
<formControlPr xmlns="http://schemas.microsoft.com/office/spreadsheetml/2009/9/main" objectType="Spin" dx="16" fmlaLink="#REF!" max="365" min="100" page="10" val="130"/>
</file>

<file path=xl/ctrlProps/ctrlProp367.xml><?xml version="1.0" encoding="utf-8"?>
<formControlPr xmlns="http://schemas.microsoft.com/office/spreadsheetml/2009/9/main" objectType="Spin" dx="16" fmlaLink="#REF!" max="1000" min="1" page="10" val="75"/>
</file>

<file path=xl/ctrlProps/ctrlProp368.xml><?xml version="1.0" encoding="utf-8"?>
<formControlPr xmlns="http://schemas.microsoft.com/office/spreadsheetml/2009/9/main" objectType="Spin" dx="16" fmlaLink="#REF!" max="300" min="1" page="10" val="100"/>
</file>

<file path=xl/ctrlProps/ctrlProp369.xml><?xml version="1.0" encoding="utf-8"?>
<formControlPr xmlns="http://schemas.microsoft.com/office/spreadsheetml/2009/9/main" objectType="Spin" dx="16" fmlaLink="#REF!" max="300" min="1" page="10" val="50"/>
</file>

<file path=xl/ctrlProps/ctrlProp37.xml><?xml version="1.0" encoding="utf-8"?>
<formControlPr xmlns="http://schemas.microsoft.com/office/spreadsheetml/2009/9/main" objectType="Spin" dx="16" fmlaLink="#REF!" max="3" min="1" page="10" val="3"/>
</file>

<file path=xl/ctrlProps/ctrlProp370.xml><?xml version="1.0" encoding="utf-8"?>
<formControlPr xmlns="http://schemas.microsoft.com/office/spreadsheetml/2009/9/main" objectType="Spin" dx="16" fmlaLink="#REF!" max="500" min="5" page="10" val="500"/>
</file>

<file path=xl/ctrlProps/ctrlProp38.xml><?xml version="1.0" encoding="utf-8"?>
<formControlPr xmlns="http://schemas.microsoft.com/office/spreadsheetml/2009/9/main" objectType="Spin" dx="16" fmlaLink="#REF!" max="3" min="1" page="10" val="3"/>
</file>

<file path=xl/ctrlProps/ctrlProp39.xml><?xml version="1.0" encoding="utf-8"?>
<formControlPr xmlns="http://schemas.microsoft.com/office/spreadsheetml/2009/9/main" objectType="Spin" dx="16" fmlaLink="#REF!" max="3" min="1" page="10" val="0"/>
</file>

<file path=xl/ctrlProps/ctrlProp4.xml><?xml version="1.0" encoding="utf-8"?>
<formControlPr xmlns="http://schemas.microsoft.com/office/spreadsheetml/2009/9/main" objectType="Spin" dx="16" fmlaLink="#REF!" max="209" page="10" val="0"/>
</file>

<file path=xl/ctrlProps/ctrlProp40.xml><?xml version="1.0" encoding="utf-8"?>
<formControlPr xmlns="http://schemas.microsoft.com/office/spreadsheetml/2009/9/main" objectType="Spin" dx="16" fmlaLink="#REF!" max="3" min="1" page="10" val="3"/>
</file>

<file path=xl/ctrlProps/ctrlProp41.xml><?xml version="1.0" encoding="utf-8"?>
<formControlPr xmlns="http://schemas.microsoft.com/office/spreadsheetml/2009/9/main" objectType="Spin" dx="16" fmlaLink="#REF!" max="3" min="1" page="10" val="3"/>
</file>

<file path=xl/ctrlProps/ctrlProp42.xml><?xml version="1.0" encoding="utf-8"?>
<formControlPr xmlns="http://schemas.microsoft.com/office/spreadsheetml/2009/9/main" objectType="Spin" dx="16" fmlaLink="#REF!" max="3" min="1" page="10" val="3"/>
</file>

<file path=xl/ctrlProps/ctrlProp43.xml><?xml version="1.0" encoding="utf-8"?>
<formControlPr xmlns="http://schemas.microsoft.com/office/spreadsheetml/2009/9/main" objectType="Spin" dx="16" fmlaLink="#REF!" max="3" min="1" page="10" val="2"/>
</file>

<file path=xl/ctrlProps/ctrlProp44.xml><?xml version="1.0" encoding="utf-8"?>
<formControlPr xmlns="http://schemas.microsoft.com/office/spreadsheetml/2009/9/main" objectType="Spin" dx="16" fmlaLink="#REF!" max="3" min="1" page="10" val="3"/>
</file>

<file path=xl/ctrlProps/ctrlProp45.xml><?xml version="1.0" encoding="utf-8"?>
<formControlPr xmlns="http://schemas.microsoft.com/office/spreadsheetml/2009/9/main" objectType="Spin" dx="16" fmlaLink="#REF!" max="3" min="1" page="10" val="3"/>
</file>

<file path=xl/ctrlProps/ctrlProp46.xml><?xml version="1.0" encoding="utf-8"?>
<formControlPr xmlns="http://schemas.microsoft.com/office/spreadsheetml/2009/9/main" objectType="Spin" dx="16" fmlaLink="#REF!" max="3" min="1" page="10" val="3"/>
</file>

<file path=xl/ctrlProps/ctrlProp47.xml><?xml version="1.0" encoding="utf-8"?>
<formControlPr xmlns="http://schemas.microsoft.com/office/spreadsheetml/2009/9/main" objectType="Spin" dx="16" fmlaLink="#REF!" max="3" min="1" page="10" val="2"/>
</file>

<file path=xl/ctrlProps/ctrlProp48.xml><?xml version="1.0" encoding="utf-8"?>
<formControlPr xmlns="http://schemas.microsoft.com/office/spreadsheetml/2009/9/main" objectType="Spin" dx="16" fmlaLink="#REF!" max="3" min="1" page="10" val="3"/>
</file>

<file path=xl/ctrlProps/ctrlProp49.xml><?xml version="1.0" encoding="utf-8"?>
<formControlPr xmlns="http://schemas.microsoft.com/office/spreadsheetml/2009/9/main" objectType="Spin" dx="16" fmlaLink="#REF!" max="3" min="1" page="10" val="3"/>
</file>

<file path=xl/ctrlProps/ctrlProp5.xml><?xml version="1.0" encoding="utf-8"?>
<formControlPr xmlns="http://schemas.microsoft.com/office/spreadsheetml/2009/9/main" objectType="Spin" dx="16" fmlaLink="#REF!" max="209" page="10" val="20"/>
</file>

<file path=xl/ctrlProps/ctrlProp50.xml><?xml version="1.0" encoding="utf-8"?>
<formControlPr xmlns="http://schemas.microsoft.com/office/spreadsheetml/2009/9/main" objectType="Spin" dx="16" fmlaLink="#REF!" max="3" min="1" page="10" val="3"/>
</file>

<file path=xl/ctrlProps/ctrlProp51.xml><?xml version="1.0" encoding="utf-8"?>
<formControlPr xmlns="http://schemas.microsoft.com/office/spreadsheetml/2009/9/main" objectType="Spin" dx="16" fmlaLink="#REF!" max="3" min="1" page="10" val="2"/>
</file>

<file path=xl/ctrlProps/ctrlProp52.xml><?xml version="1.0" encoding="utf-8"?>
<formControlPr xmlns="http://schemas.microsoft.com/office/spreadsheetml/2009/9/main" objectType="Spin" dx="16" fmlaLink="#REF!" max="3" min="1" page="10" val="3"/>
</file>

<file path=xl/ctrlProps/ctrlProp53.xml><?xml version="1.0" encoding="utf-8"?>
<formControlPr xmlns="http://schemas.microsoft.com/office/spreadsheetml/2009/9/main" objectType="Spin" dx="16" fmlaLink="#REF!" max="3" min="1" page="10" val="3"/>
</file>

<file path=xl/ctrlProps/ctrlProp54.xml><?xml version="1.0" encoding="utf-8"?>
<formControlPr xmlns="http://schemas.microsoft.com/office/spreadsheetml/2009/9/main" objectType="Spin" dx="16" fmlaLink="#REF!" max="3" min="1" page="10" val="3"/>
</file>

<file path=xl/ctrlProps/ctrlProp55.xml><?xml version="1.0" encoding="utf-8"?>
<formControlPr xmlns="http://schemas.microsoft.com/office/spreadsheetml/2009/9/main" objectType="Spin" dx="16" fmlaLink="#REF!" max="3" min="1" page="10" val="2"/>
</file>

<file path=xl/ctrlProps/ctrlProp56.xml><?xml version="1.0" encoding="utf-8"?>
<formControlPr xmlns="http://schemas.microsoft.com/office/spreadsheetml/2009/9/main" objectType="Spin" dx="16" fmlaLink="#REF!" max="209" page="10" val="20"/>
</file>

<file path=xl/ctrlProps/ctrlProp57.xml><?xml version="1.0" encoding="utf-8"?>
<formControlPr xmlns="http://schemas.microsoft.com/office/spreadsheetml/2009/9/main" objectType="Spin" dx="16" fmlaLink="#REF!" max="209" page="10" val="0"/>
</file>

<file path=xl/ctrlProps/ctrlProp58.xml><?xml version="1.0" encoding="utf-8"?>
<formControlPr xmlns="http://schemas.microsoft.com/office/spreadsheetml/2009/9/main" objectType="Spin" dx="16" fmlaLink="#REF!" max="209" page="10" val="20"/>
</file>

<file path=xl/ctrlProps/ctrlProp59.xml><?xml version="1.0" encoding="utf-8"?>
<formControlPr xmlns="http://schemas.microsoft.com/office/spreadsheetml/2009/9/main" objectType="Spin" dx="16" fmlaLink="#REF!" max="209" page="10" val="0"/>
</file>

<file path=xl/ctrlProps/ctrlProp6.xml><?xml version="1.0" encoding="utf-8"?>
<formControlPr xmlns="http://schemas.microsoft.com/office/spreadsheetml/2009/9/main" objectType="Spin" dx="16" fmlaLink="#REF!" max="209" page="10" val="0"/>
</file>

<file path=xl/ctrlProps/ctrlProp60.xml><?xml version="1.0" encoding="utf-8"?>
<formControlPr xmlns="http://schemas.microsoft.com/office/spreadsheetml/2009/9/main" objectType="Spin" dx="16" fmlaLink="#REF!" max="209" page="10" val="20"/>
</file>

<file path=xl/ctrlProps/ctrlProp61.xml><?xml version="1.0" encoding="utf-8"?>
<formControlPr xmlns="http://schemas.microsoft.com/office/spreadsheetml/2009/9/main" objectType="Spin" dx="16" fmlaLink="#REF!" max="209" page="10" val="0"/>
</file>

<file path=xl/ctrlProps/ctrlProp62.xml><?xml version="1.0" encoding="utf-8"?>
<formControlPr xmlns="http://schemas.microsoft.com/office/spreadsheetml/2009/9/main" objectType="Spin" dx="16" fmlaLink="#REF!" max="3000" min="2006" page="10" val="2006"/>
</file>

<file path=xl/ctrlProps/ctrlProp63.xml><?xml version="1.0" encoding="utf-8"?>
<formControlPr xmlns="http://schemas.microsoft.com/office/spreadsheetml/2009/9/main" objectType="Spin" dx="16" fmlaLink="#REF!" max="209" page="10" val="0"/>
</file>

<file path=xl/ctrlProps/ctrlProp64.xml><?xml version="1.0" encoding="utf-8"?>
<formControlPr xmlns="http://schemas.microsoft.com/office/spreadsheetml/2009/9/main" objectType="Spin" dx="16" fmlaLink="#REF!" max="209" page="10" val="0"/>
</file>

<file path=xl/ctrlProps/ctrlProp65.xml><?xml version="1.0" encoding="utf-8"?>
<formControlPr xmlns="http://schemas.microsoft.com/office/spreadsheetml/2009/9/main" objectType="Spin" dx="16" fmlaLink="#REF!" max="2000" min="10" page="10" val="100"/>
</file>

<file path=xl/ctrlProps/ctrlProp66.xml><?xml version="1.0" encoding="utf-8"?>
<formControlPr xmlns="http://schemas.microsoft.com/office/spreadsheetml/2009/9/main" objectType="Spin" dx="16" fmlaLink="#REF!" max="200" min="1" page="10" val="20"/>
</file>

<file path=xl/ctrlProps/ctrlProp67.xml><?xml version="1.0" encoding="utf-8"?>
<formControlPr xmlns="http://schemas.microsoft.com/office/spreadsheetml/2009/9/main" objectType="Spin" dx="16" fmlaLink="#REF!" max="200" min="1" page="10" val="60"/>
</file>

<file path=xl/ctrlProps/ctrlProp68.xml><?xml version="1.0" encoding="utf-8"?>
<formControlPr xmlns="http://schemas.microsoft.com/office/spreadsheetml/2009/9/main" objectType="Spin" dx="16" fmlaLink="#REF!" max="200" min="1" page="10" val="120"/>
</file>

<file path=xl/ctrlProps/ctrlProp69.xml><?xml version="1.0" encoding="utf-8"?>
<formControlPr xmlns="http://schemas.microsoft.com/office/spreadsheetml/2009/9/main" objectType="Spin" dx="16" fmlaLink="#REF!" max="2000" min="10" page="10" val="10"/>
</file>

<file path=xl/ctrlProps/ctrlProp7.xml><?xml version="1.0" encoding="utf-8"?>
<formControlPr xmlns="http://schemas.microsoft.com/office/spreadsheetml/2009/9/main" objectType="Spin" dx="16" fmlaLink="#REF!" max="3000" min="2006" page="10" val="2006"/>
</file>

<file path=xl/ctrlProps/ctrlProp70.xml><?xml version="1.0" encoding="utf-8"?>
<formControlPr xmlns="http://schemas.microsoft.com/office/spreadsheetml/2009/9/main" objectType="Spin" dx="16" fmlaLink="#REF!" max="200" min="1" page="10" val="3"/>
</file>

<file path=xl/ctrlProps/ctrlProp71.xml><?xml version="1.0" encoding="utf-8"?>
<formControlPr xmlns="http://schemas.microsoft.com/office/spreadsheetml/2009/9/main" objectType="Spin" dx="16" fmlaLink="#REF!" max="200" min="1" page="10" val="9"/>
</file>

<file path=xl/ctrlProps/ctrlProp72.xml><?xml version="1.0" encoding="utf-8"?>
<formControlPr xmlns="http://schemas.microsoft.com/office/spreadsheetml/2009/9/main" objectType="Spin" dx="16" fmlaLink="#REF!" max="200" min="1" page="10" val="18"/>
</file>

<file path=xl/ctrlProps/ctrlProp73.xml><?xml version="1.0" encoding="utf-8"?>
<formControlPr xmlns="http://schemas.microsoft.com/office/spreadsheetml/2009/9/main" objectType="Spin" dx="16" fmlaLink="#REF!" max="30" min="1" page="10" val="10"/>
</file>

<file path=xl/ctrlProps/ctrlProp74.xml><?xml version="1.0" encoding="utf-8"?>
<formControlPr xmlns="http://schemas.microsoft.com/office/spreadsheetml/2009/9/main" objectType="Spin" dx="16" fmlaLink="#REF!" max="365" min="100" page="10" val="130"/>
</file>

<file path=xl/ctrlProps/ctrlProp75.xml><?xml version="1.0" encoding="utf-8"?>
<formControlPr xmlns="http://schemas.microsoft.com/office/spreadsheetml/2009/9/main" objectType="Spin" dx="16" fmlaLink="#REF!" max="365" min="100" page="10" val="130"/>
</file>

<file path=xl/ctrlProps/ctrlProp76.xml><?xml version="1.0" encoding="utf-8"?>
<formControlPr xmlns="http://schemas.microsoft.com/office/spreadsheetml/2009/9/main" objectType="Spin" dx="16" fmlaLink="#REF!" max="10" min="1" page="10" val="2"/>
</file>

<file path=xl/ctrlProps/ctrlProp77.xml><?xml version="1.0" encoding="utf-8"?>
<formControlPr xmlns="http://schemas.microsoft.com/office/spreadsheetml/2009/9/main" objectType="Spin" dx="16" fmlaLink="#REF!" max="365" min="100" page="10" val="130"/>
</file>

<file path=xl/ctrlProps/ctrlProp78.xml><?xml version="1.0" encoding="utf-8"?>
<formControlPr xmlns="http://schemas.microsoft.com/office/spreadsheetml/2009/9/main" objectType="Spin" dx="16" fmlaLink="#REF!" max="30" min="1" page="10" val="20"/>
</file>

<file path=xl/ctrlProps/ctrlProp79.xml><?xml version="1.0" encoding="utf-8"?>
<formControlPr xmlns="http://schemas.microsoft.com/office/spreadsheetml/2009/9/main" objectType="Spin" dx="16" fmlaLink="#REF!" max="365" min="100" page="10" val="130"/>
</file>

<file path=xl/ctrlProps/ctrlProp8.xml><?xml version="1.0" encoding="utf-8"?>
<formControlPr xmlns="http://schemas.microsoft.com/office/spreadsheetml/2009/9/main" objectType="Spin" dx="16" fmlaLink="#REF!" max="209" page="10" val="0"/>
</file>

<file path=xl/ctrlProps/ctrlProp80.xml><?xml version="1.0" encoding="utf-8"?>
<formControlPr xmlns="http://schemas.microsoft.com/office/spreadsheetml/2009/9/main" objectType="Spin" dx="16" fmlaLink="#REF!" max="1000" min="1" page="10" val="20"/>
</file>

<file path=xl/ctrlProps/ctrlProp81.xml><?xml version="1.0" encoding="utf-8"?>
<formControlPr xmlns="http://schemas.microsoft.com/office/spreadsheetml/2009/9/main" objectType="Spin" dx="16" fmlaLink="#REF!" max="365" min="100" page="10" val="130"/>
</file>

<file path=xl/ctrlProps/ctrlProp82.xml><?xml version="1.0" encoding="utf-8"?>
<formControlPr xmlns="http://schemas.microsoft.com/office/spreadsheetml/2009/9/main" objectType="Spin" dx="16" fmlaLink="#REF!" max="1000" min="1" page="10" val="75"/>
</file>

<file path=xl/ctrlProps/ctrlProp83.xml><?xml version="1.0" encoding="utf-8"?>
<formControlPr xmlns="http://schemas.microsoft.com/office/spreadsheetml/2009/9/main" objectType="Spin" dx="16" fmlaLink="#REF!" max="300" min="1" page="10" val="100"/>
</file>

<file path=xl/ctrlProps/ctrlProp84.xml><?xml version="1.0" encoding="utf-8"?>
<formControlPr xmlns="http://schemas.microsoft.com/office/spreadsheetml/2009/9/main" objectType="Spin" dx="16" fmlaLink="#REF!" max="300" min="1" page="10" val="50"/>
</file>

<file path=xl/ctrlProps/ctrlProp85.xml><?xml version="1.0" encoding="utf-8"?>
<formControlPr xmlns="http://schemas.microsoft.com/office/spreadsheetml/2009/9/main" objectType="Spin" dx="16" fmlaLink="#REF!" max="500" min="5" page="10" val="500"/>
</file>

<file path=xl/ctrlProps/ctrlProp86.xml><?xml version="1.0" encoding="utf-8"?>
<formControlPr xmlns="http://schemas.microsoft.com/office/spreadsheetml/2009/9/main" objectType="Spin" dx="16" fmlaLink="#REF!" max="500" min="5" page="10" val="500"/>
</file>

<file path=xl/ctrlProps/ctrlProp87.xml><?xml version="1.0" encoding="utf-8"?>
<formControlPr xmlns="http://schemas.microsoft.com/office/spreadsheetml/2009/9/main" objectType="Spin" dx="16" fmlaLink="#REF!" max="3" min="1" page="10" val="3"/>
</file>

<file path=xl/ctrlProps/ctrlProp88.xml><?xml version="1.0" encoding="utf-8"?>
<formControlPr xmlns="http://schemas.microsoft.com/office/spreadsheetml/2009/9/main" objectType="Spin" dx="16" fmlaLink="#REF!" max="3" min="1" page="10" val="3"/>
</file>

<file path=xl/ctrlProps/ctrlProp89.xml><?xml version="1.0" encoding="utf-8"?>
<formControlPr xmlns="http://schemas.microsoft.com/office/spreadsheetml/2009/9/main" objectType="Spin" dx="16" fmlaLink="#REF!" max="3" min="1" page="10" val="3"/>
</file>

<file path=xl/ctrlProps/ctrlProp9.xml><?xml version="1.0" encoding="utf-8"?>
<formControlPr xmlns="http://schemas.microsoft.com/office/spreadsheetml/2009/9/main" objectType="Spin" dx="16" fmlaLink="#REF!" max="209" page="10" val="0"/>
</file>

<file path=xl/ctrlProps/ctrlProp90.xml><?xml version="1.0" encoding="utf-8"?>
<formControlPr xmlns="http://schemas.microsoft.com/office/spreadsheetml/2009/9/main" objectType="Spin" dx="16" fmlaLink="#REF!" max="3" min="1" page="10" val="2"/>
</file>

<file path=xl/ctrlProps/ctrlProp91.xml><?xml version="1.0" encoding="utf-8"?>
<formControlPr xmlns="http://schemas.microsoft.com/office/spreadsheetml/2009/9/main" objectType="Spin" dx="16" fmlaLink="#REF!" max="3" min="1" page="10" val="3"/>
</file>

<file path=xl/ctrlProps/ctrlProp92.xml><?xml version="1.0" encoding="utf-8"?>
<formControlPr xmlns="http://schemas.microsoft.com/office/spreadsheetml/2009/9/main" objectType="Spin" dx="16" fmlaLink="#REF!" max="3" min="1" page="10" val="3"/>
</file>

<file path=xl/ctrlProps/ctrlProp93.xml><?xml version="1.0" encoding="utf-8"?>
<formControlPr xmlns="http://schemas.microsoft.com/office/spreadsheetml/2009/9/main" objectType="Spin" dx="16" fmlaLink="#REF!" max="3" min="1" page="10" val="3"/>
</file>

<file path=xl/ctrlProps/ctrlProp94.xml><?xml version="1.0" encoding="utf-8"?>
<formControlPr xmlns="http://schemas.microsoft.com/office/spreadsheetml/2009/9/main" objectType="Spin" dx="16" fmlaLink="#REF!" max="3" min="1" page="10" val="0"/>
</file>

<file path=xl/ctrlProps/ctrlProp95.xml><?xml version="1.0" encoding="utf-8"?>
<formControlPr xmlns="http://schemas.microsoft.com/office/spreadsheetml/2009/9/main" objectType="Spin" dx="16" fmlaLink="#REF!" max="3" min="1" page="10" val="3"/>
</file>

<file path=xl/ctrlProps/ctrlProp96.xml><?xml version="1.0" encoding="utf-8"?>
<formControlPr xmlns="http://schemas.microsoft.com/office/spreadsheetml/2009/9/main" objectType="Spin" dx="16" fmlaLink="#REF!" max="3" min="1" page="10" val="3"/>
</file>

<file path=xl/ctrlProps/ctrlProp97.xml><?xml version="1.0" encoding="utf-8"?>
<formControlPr xmlns="http://schemas.microsoft.com/office/spreadsheetml/2009/9/main" objectType="Spin" dx="16" fmlaLink="#REF!" max="3" min="1" page="10" val="3"/>
</file>

<file path=xl/ctrlProps/ctrlProp98.xml><?xml version="1.0" encoding="utf-8"?>
<formControlPr xmlns="http://schemas.microsoft.com/office/spreadsheetml/2009/9/main" objectType="Spin" dx="16" fmlaLink="#REF!" max="3" min="1" page="10" val="2"/>
</file>

<file path=xl/ctrlProps/ctrlProp99.xml><?xml version="1.0" encoding="utf-8"?>
<formControlPr xmlns="http://schemas.microsoft.com/office/spreadsheetml/2009/9/main" objectType="Spin" dx="16" fmlaLink="#REF!" max="3" min="1" page="10" val="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439835</xdr:colOff>
      <xdr:row>2</xdr:row>
      <xdr:rowOff>85725</xdr:rowOff>
    </xdr:from>
    <xdr:to>
      <xdr:col>12</xdr:col>
      <xdr:colOff>276225</xdr:colOff>
      <xdr:row>7</xdr:row>
      <xdr:rowOff>28388</xdr:rowOff>
    </xdr:to>
    <xdr:pic>
      <xdr:nvPicPr>
        <xdr:cNvPr id="5" name="Picture 4" descr="incyteLogo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3685" y="409575"/>
          <a:ext cx="2274790" cy="1066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1</xdr:row>
      <xdr:rowOff>0</xdr:rowOff>
    </xdr:from>
    <xdr:to>
      <xdr:col>11</xdr:col>
      <xdr:colOff>123825</xdr:colOff>
      <xdr:row>32</xdr:row>
      <xdr:rowOff>28575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00025"/>
          <a:ext cx="5276850" cy="50768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809625</xdr:colOff>
      <xdr:row>7</xdr:row>
      <xdr:rowOff>76200</xdr:rowOff>
    </xdr:from>
    <xdr:to>
      <xdr:col>2</xdr:col>
      <xdr:colOff>581025</xdr:colOff>
      <xdr:row>16</xdr:row>
      <xdr:rowOff>9524</xdr:rowOff>
    </xdr:to>
    <xdr:sp macro="" textlink="">
      <xdr:nvSpPr>
        <xdr:cNvPr id="2" name="TextBox 1"/>
        <xdr:cNvSpPr txBox="1"/>
      </xdr:nvSpPr>
      <xdr:spPr>
        <a:xfrm>
          <a:off x="809625" y="1314450"/>
          <a:ext cx="1428750" cy="139064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FF0000"/>
              </a:solidFill>
            </a:rPr>
            <a:t>Input</a:t>
          </a:r>
          <a:r>
            <a:rPr lang="en-GB" sz="1100" b="1" baseline="0">
              <a:solidFill>
                <a:srgbClr val="FF0000"/>
              </a:solidFill>
            </a:rPr>
            <a:t> / output  sensitivity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600075</xdr:colOff>
      <xdr:row>15</xdr:row>
      <xdr:rowOff>114301</xdr:rowOff>
    </xdr:from>
    <xdr:to>
      <xdr:col>10</xdr:col>
      <xdr:colOff>457200</xdr:colOff>
      <xdr:row>22</xdr:row>
      <xdr:rowOff>104776</xdr:rowOff>
    </xdr:to>
    <xdr:sp macro="" textlink="">
      <xdr:nvSpPr>
        <xdr:cNvPr id="3" name="TextBox 2"/>
        <xdr:cNvSpPr txBox="1"/>
      </xdr:nvSpPr>
      <xdr:spPr>
        <a:xfrm>
          <a:off x="5572125" y="2647951"/>
          <a:ext cx="3171825" cy="11239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FF0000"/>
              </a:solidFill>
            </a:rPr>
            <a:t>Assumptions</a:t>
          </a:r>
        </a:p>
      </xdr:txBody>
    </xdr:sp>
    <xdr:clientData/>
  </xdr:twoCellAnchor>
  <xdr:twoCellAnchor>
    <xdr:from>
      <xdr:col>3</xdr:col>
      <xdr:colOff>228600</xdr:colOff>
      <xdr:row>2</xdr:row>
      <xdr:rowOff>123826</xdr:rowOff>
    </xdr:from>
    <xdr:to>
      <xdr:col>5</xdr:col>
      <xdr:colOff>209550</xdr:colOff>
      <xdr:row>21</xdr:row>
      <xdr:rowOff>95250</xdr:rowOff>
    </xdr:to>
    <xdr:sp macro="" textlink="">
      <xdr:nvSpPr>
        <xdr:cNvPr id="4" name="TextBox 3"/>
        <xdr:cNvSpPr txBox="1"/>
      </xdr:nvSpPr>
      <xdr:spPr>
        <a:xfrm>
          <a:off x="2714625" y="523876"/>
          <a:ext cx="1638300" cy="3076574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FF0000"/>
              </a:solidFill>
            </a:rPr>
            <a:t>Input data</a:t>
          </a:r>
        </a:p>
      </xdr:txBody>
    </xdr:sp>
    <xdr:clientData/>
  </xdr:twoCellAnchor>
  <xdr:twoCellAnchor>
    <xdr:from>
      <xdr:col>5</xdr:col>
      <xdr:colOff>695325</xdr:colOff>
      <xdr:row>2</xdr:row>
      <xdr:rowOff>114300</xdr:rowOff>
    </xdr:from>
    <xdr:to>
      <xdr:col>8</xdr:col>
      <xdr:colOff>161926</xdr:colOff>
      <xdr:row>12</xdr:row>
      <xdr:rowOff>95250</xdr:rowOff>
    </xdr:to>
    <xdr:sp macro="" textlink="">
      <xdr:nvSpPr>
        <xdr:cNvPr id="5" name="TextBox 4"/>
        <xdr:cNvSpPr txBox="1"/>
      </xdr:nvSpPr>
      <xdr:spPr>
        <a:xfrm>
          <a:off x="4838700" y="514350"/>
          <a:ext cx="1952626" cy="162877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FF0000"/>
              </a:solidFill>
            </a:rPr>
            <a:t>Access</a:t>
          </a:r>
          <a:r>
            <a:rPr lang="en-GB" sz="1100" b="1" baseline="0">
              <a:solidFill>
                <a:srgbClr val="FF0000"/>
              </a:solidFill>
            </a:rPr>
            <a:t> network </a:t>
          </a:r>
          <a:endParaRPr lang="en-GB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171450</xdr:colOff>
      <xdr:row>10</xdr:row>
      <xdr:rowOff>114300</xdr:rowOff>
    </xdr:from>
    <xdr:to>
      <xdr:col>2</xdr:col>
      <xdr:colOff>381000</xdr:colOff>
      <xdr:row>13</xdr:row>
      <xdr:rowOff>66675</xdr:rowOff>
    </xdr:to>
    <xdr:sp macro="" textlink="">
      <xdr:nvSpPr>
        <xdr:cNvPr id="6" name="TextBox 5"/>
        <xdr:cNvSpPr txBox="1"/>
      </xdr:nvSpPr>
      <xdr:spPr>
        <a:xfrm>
          <a:off x="1000125" y="1838325"/>
          <a:ext cx="1038225" cy="4381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Dashboard</a:t>
          </a:r>
        </a:p>
      </xdr:txBody>
    </xdr:sp>
    <xdr:clientData/>
  </xdr:twoCellAnchor>
  <xdr:twoCellAnchor>
    <xdr:from>
      <xdr:col>3</xdr:col>
      <xdr:colOff>457200</xdr:colOff>
      <xdr:row>10</xdr:row>
      <xdr:rowOff>142875</xdr:rowOff>
    </xdr:from>
    <xdr:to>
      <xdr:col>4</xdr:col>
      <xdr:colOff>666750</xdr:colOff>
      <xdr:row>13</xdr:row>
      <xdr:rowOff>95250</xdr:rowOff>
    </xdr:to>
    <xdr:sp macro="" textlink="">
      <xdr:nvSpPr>
        <xdr:cNvPr id="7" name="TextBox 6"/>
        <xdr:cNvSpPr txBox="1"/>
      </xdr:nvSpPr>
      <xdr:spPr>
        <a:xfrm>
          <a:off x="2943225" y="1866900"/>
          <a:ext cx="1038225" cy="438150"/>
        </a:xfrm>
        <a:prstGeom prst="rect">
          <a:avLst/>
        </a:prstGeom>
        <a:solidFill>
          <a:schemeClr val="accent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DSL LInes</a:t>
          </a:r>
        </a:p>
      </xdr:txBody>
    </xdr:sp>
    <xdr:clientData/>
  </xdr:twoCellAnchor>
  <xdr:twoCellAnchor>
    <xdr:from>
      <xdr:col>3</xdr:col>
      <xdr:colOff>457200</xdr:colOff>
      <xdr:row>7</xdr:row>
      <xdr:rowOff>85725</xdr:rowOff>
    </xdr:from>
    <xdr:to>
      <xdr:col>4</xdr:col>
      <xdr:colOff>666750</xdr:colOff>
      <xdr:row>10</xdr:row>
      <xdr:rowOff>38100</xdr:rowOff>
    </xdr:to>
    <xdr:sp macro="" textlink="">
      <xdr:nvSpPr>
        <xdr:cNvPr id="8" name="TextBox 7"/>
        <xdr:cNvSpPr txBox="1"/>
      </xdr:nvSpPr>
      <xdr:spPr>
        <a:xfrm>
          <a:off x="2943225" y="1323975"/>
          <a:ext cx="1038225" cy="438150"/>
        </a:xfrm>
        <a:prstGeom prst="rect">
          <a:avLst/>
        </a:prstGeom>
        <a:solidFill>
          <a:schemeClr val="accent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Buildings</a:t>
          </a:r>
        </a:p>
      </xdr:txBody>
    </xdr:sp>
    <xdr:clientData/>
  </xdr:twoCellAnchor>
  <xdr:twoCellAnchor>
    <xdr:from>
      <xdr:col>3</xdr:col>
      <xdr:colOff>457200</xdr:colOff>
      <xdr:row>4</xdr:row>
      <xdr:rowOff>38100</xdr:rowOff>
    </xdr:from>
    <xdr:to>
      <xdr:col>4</xdr:col>
      <xdr:colOff>666750</xdr:colOff>
      <xdr:row>6</xdr:row>
      <xdr:rowOff>152400</xdr:rowOff>
    </xdr:to>
    <xdr:sp macro="" textlink="">
      <xdr:nvSpPr>
        <xdr:cNvPr id="9" name="TextBox 8"/>
        <xdr:cNvSpPr txBox="1"/>
      </xdr:nvSpPr>
      <xdr:spPr>
        <a:xfrm>
          <a:off x="2943225" y="790575"/>
          <a:ext cx="1038225" cy="438150"/>
        </a:xfrm>
        <a:prstGeom prst="rect">
          <a:avLst/>
        </a:prstGeom>
        <a:solidFill>
          <a:schemeClr val="accent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Areas</a:t>
          </a:r>
        </a:p>
      </xdr:txBody>
    </xdr:sp>
    <xdr:clientData/>
  </xdr:twoCellAnchor>
  <xdr:twoCellAnchor>
    <xdr:from>
      <xdr:col>6</xdr:col>
      <xdr:colOff>666751</xdr:colOff>
      <xdr:row>17</xdr:row>
      <xdr:rowOff>123825</xdr:rowOff>
    </xdr:from>
    <xdr:to>
      <xdr:col>7</xdr:col>
      <xdr:colOff>771526</xdr:colOff>
      <xdr:row>21</xdr:row>
      <xdr:rowOff>104775</xdr:rowOff>
    </xdr:to>
    <xdr:sp macro="" textlink="">
      <xdr:nvSpPr>
        <xdr:cNvPr id="10" name="TextBox 9"/>
        <xdr:cNvSpPr txBox="1"/>
      </xdr:nvSpPr>
      <xdr:spPr>
        <a:xfrm>
          <a:off x="5638801" y="2981325"/>
          <a:ext cx="933450" cy="628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Cost assumptions</a:t>
          </a:r>
        </a:p>
      </xdr:txBody>
    </xdr:sp>
    <xdr:clientData/>
  </xdr:twoCellAnchor>
  <xdr:twoCellAnchor>
    <xdr:from>
      <xdr:col>6</xdr:col>
      <xdr:colOff>247650</xdr:colOff>
      <xdr:row>4</xdr:row>
      <xdr:rowOff>104775</xdr:rowOff>
    </xdr:from>
    <xdr:to>
      <xdr:col>7</xdr:col>
      <xdr:colOff>457200</xdr:colOff>
      <xdr:row>7</xdr:row>
      <xdr:rowOff>57150</xdr:rowOff>
    </xdr:to>
    <xdr:sp macro="" textlink="">
      <xdr:nvSpPr>
        <xdr:cNvPr id="11" name="TextBox 10"/>
        <xdr:cNvSpPr txBox="1"/>
      </xdr:nvSpPr>
      <xdr:spPr>
        <a:xfrm>
          <a:off x="5219700" y="857250"/>
          <a:ext cx="1038225" cy="4381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Copper network</a:t>
          </a:r>
        </a:p>
      </xdr:txBody>
    </xdr:sp>
    <xdr:clientData/>
  </xdr:twoCellAnchor>
  <xdr:twoCellAnchor>
    <xdr:from>
      <xdr:col>6</xdr:col>
      <xdr:colOff>247650</xdr:colOff>
      <xdr:row>8</xdr:row>
      <xdr:rowOff>76200</xdr:rowOff>
    </xdr:from>
    <xdr:to>
      <xdr:col>7</xdr:col>
      <xdr:colOff>457200</xdr:colOff>
      <xdr:row>11</xdr:row>
      <xdr:rowOff>28575</xdr:rowOff>
    </xdr:to>
    <xdr:sp macro="" textlink="">
      <xdr:nvSpPr>
        <xdr:cNvPr id="12" name="TextBox 11"/>
        <xdr:cNvSpPr txBox="1"/>
      </xdr:nvSpPr>
      <xdr:spPr>
        <a:xfrm>
          <a:off x="5219700" y="1476375"/>
          <a:ext cx="1038225" cy="4381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Fibre network</a:t>
          </a:r>
        </a:p>
      </xdr:txBody>
    </xdr:sp>
    <xdr:clientData/>
  </xdr:twoCellAnchor>
  <xdr:twoCellAnchor>
    <xdr:from>
      <xdr:col>2</xdr:col>
      <xdr:colOff>657225</xdr:colOff>
      <xdr:row>10</xdr:row>
      <xdr:rowOff>38100</xdr:rowOff>
    </xdr:from>
    <xdr:to>
      <xdr:col>3</xdr:col>
      <xdr:colOff>161925</xdr:colOff>
      <xdr:row>13</xdr:row>
      <xdr:rowOff>85725</xdr:rowOff>
    </xdr:to>
    <xdr:sp macro="" textlink="">
      <xdr:nvSpPr>
        <xdr:cNvPr id="13" name="AutoShape 85"/>
        <xdr:cNvSpPr>
          <a:spLocks noChangeAspect="1" noChangeArrowheads="1"/>
        </xdr:cNvSpPr>
      </xdr:nvSpPr>
      <xdr:spPr bwMode="auto">
        <a:xfrm>
          <a:off x="2314575" y="1762125"/>
          <a:ext cx="333375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304800</xdr:colOff>
      <xdr:row>5</xdr:row>
      <xdr:rowOff>123825</xdr:rowOff>
    </xdr:from>
    <xdr:to>
      <xdr:col>5</xdr:col>
      <xdr:colOff>638175</xdr:colOff>
      <xdr:row>9</xdr:row>
      <xdr:rowOff>9525</xdr:rowOff>
    </xdr:to>
    <xdr:sp macro="" textlink="">
      <xdr:nvSpPr>
        <xdr:cNvPr id="14" name="AutoShape 85"/>
        <xdr:cNvSpPr>
          <a:spLocks noChangeAspect="1" noChangeArrowheads="1"/>
        </xdr:cNvSpPr>
      </xdr:nvSpPr>
      <xdr:spPr bwMode="auto">
        <a:xfrm>
          <a:off x="4448175" y="1038225"/>
          <a:ext cx="333375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42867</xdr:colOff>
      <xdr:row>13</xdr:row>
      <xdr:rowOff>4762</xdr:rowOff>
    </xdr:from>
    <xdr:to>
      <xdr:col>7</xdr:col>
      <xdr:colOff>576267</xdr:colOff>
      <xdr:row>15</xdr:row>
      <xdr:rowOff>14287</xdr:rowOff>
    </xdr:to>
    <xdr:sp macro="" textlink="">
      <xdr:nvSpPr>
        <xdr:cNvPr id="15" name="AutoShape 85"/>
        <xdr:cNvSpPr>
          <a:spLocks noChangeAspect="1" noChangeArrowheads="1"/>
        </xdr:cNvSpPr>
      </xdr:nvSpPr>
      <xdr:spPr bwMode="auto">
        <a:xfrm rot="16200000">
          <a:off x="5943604" y="2114550"/>
          <a:ext cx="333375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17</xdr:row>
      <xdr:rowOff>104775</xdr:rowOff>
    </xdr:from>
    <xdr:to>
      <xdr:col>4</xdr:col>
      <xdr:colOff>647700</xdr:colOff>
      <xdr:row>20</xdr:row>
      <xdr:rowOff>57150</xdr:rowOff>
    </xdr:to>
    <xdr:sp macro="" textlink="">
      <xdr:nvSpPr>
        <xdr:cNvPr id="17" name="TextBox 16"/>
        <xdr:cNvSpPr txBox="1"/>
      </xdr:nvSpPr>
      <xdr:spPr>
        <a:xfrm>
          <a:off x="2924175" y="2962275"/>
          <a:ext cx="1038225" cy="438150"/>
        </a:xfrm>
        <a:prstGeom prst="rect">
          <a:avLst/>
        </a:prstGeom>
        <a:solidFill>
          <a:schemeClr val="accent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Loop lengths</a:t>
          </a:r>
        </a:p>
      </xdr:txBody>
    </xdr:sp>
    <xdr:clientData/>
  </xdr:twoCellAnchor>
  <xdr:twoCellAnchor>
    <xdr:from>
      <xdr:col>8</xdr:col>
      <xdr:colOff>76200</xdr:colOff>
      <xdr:row>17</xdr:row>
      <xdr:rowOff>114299</xdr:rowOff>
    </xdr:from>
    <xdr:to>
      <xdr:col>9</xdr:col>
      <xdr:colOff>190500</xdr:colOff>
      <xdr:row>21</xdr:row>
      <xdr:rowOff>104774</xdr:rowOff>
    </xdr:to>
    <xdr:sp macro="" textlink="">
      <xdr:nvSpPr>
        <xdr:cNvPr id="19" name="TextBox 18"/>
        <xdr:cNvSpPr txBox="1"/>
      </xdr:nvSpPr>
      <xdr:spPr>
        <a:xfrm>
          <a:off x="6705600" y="2971799"/>
          <a:ext cx="942975" cy="638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Other</a:t>
          </a:r>
        </a:p>
        <a:p>
          <a:r>
            <a:rPr lang="en-GB" sz="1100" b="1"/>
            <a:t>assumptions</a:t>
          </a:r>
        </a:p>
      </xdr:txBody>
    </xdr:sp>
    <xdr:clientData/>
  </xdr:twoCellAnchor>
  <xdr:twoCellAnchor>
    <xdr:from>
      <xdr:col>3</xdr:col>
      <xdr:colOff>447675</xdr:colOff>
      <xdr:row>14</xdr:row>
      <xdr:rowOff>47625</xdr:rowOff>
    </xdr:from>
    <xdr:to>
      <xdr:col>4</xdr:col>
      <xdr:colOff>657225</xdr:colOff>
      <xdr:row>17</xdr:row>
      <xdr:rowOff>0</xdr:rowOff>
    </xdr:to>
    <xdr:sp macro="" textlink="">
      <xdr:nvSpPr>
        <xdr:cNvPr id="20" name="TextBox 19"/>
        <xdr:cNvSpPr txBox="1"/>
      </xdr:nvSpPr>
      <xdr:spPr>
        <a:xfrm>
          <a:off x="2933700" y="2419350"/>
          <a:ext cx="1038225" cy="438150"/>
        </a:xfrm>
        <a:prstGeom prst="rect">
          <a:avLst/>
        </a:prstGeom>
        <a:solidFill>
          <a:schemeClr val="accent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Fibre data </a:t>
          </a:r>
        </a:p>
      </xdr:txBody>
    </xdr:sp>
    <xdr:clientData/>
  </xdr:twoCellAnchor>
  <xdr:twoCellAnchor>
    <xdr:from>
      <xdr:col>8</xdr:col>
      <xdr:colOff>685800</xdr:colOff>
      <xdr:row>4</xdr:row>
      <xdr:rowOff>28575</xdr:rowOff>
    </xdr:from>
    <xdr:to>
      <xdr:col>10</xdr:col>
      <xdr:colOff>647700</xdr:colOff>
      <xdr:row>12</xdr:row>
      <xdr:rowOff>76200</xdr:rowOff>
    </xdr:to>
    <xdr:sp macro="" textlink="">
      <xdr:nvSpPr>
        <xdr:cNvPr id="21" name="TextBox 20"/>
        <xdr:cNvSpPr txBox="1"/>
      </xdr:nvSpPr>
      <xdr:spPr>
        <a:xfrm>
          <a:off x="7315200" y="781050"/>
          <a:ext cx="1619250" cy="13430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FF0000"/>
              </a:solidFill>
            </a:rPr>
            <a:t>Service costing</a:t>
          </a:r>
        </a:p>
      </xdr:txBody>
    </xdr:sp>
    <xdr:clientData/>
  </xdr:twoCellAnchor>
  <xdr:twoCellAnchor>
    <xdr:from>
      <xdr:col>9</xdr:col>
      <xdr:colOff>123825</xdr:colOff>
      <xdr:row>6</xdr:row>
      <xdr:rowOff>152400</xdr:rowOff>
    </xdr:from>
    <xdr:to>
      <xdr:col>10</xdr:col>
      <xdr:colOff>333375</xdr:colOff>
      <xdr:row>9</xdr:row>
      <xdr:rowOff>104775</xdr:rowOff>
    </xdr:to>
    <xdr:sp macro="" textlink="">
      <xdr:nvSpPr>
        <xdr:cNvPr id="23" name="TextBox 22"/>
        <xdr:cNvSpPr txBox="1"/>
      </xdr:nvSpPr>
      <xdr:spPr>
        <a:xfrm>
          <a:off x="7581900" y="1228725"/>
          <a:ext cx="1038225" cy="43815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Fibre costs</a:t>
          </a:r>
        </a:p>
      </xdr:txBody>
    </xdr:sp>
    <xdr:clientData/>
  </xdr:twoCellAnchor>
  <xdr:twoCellAnchor>
    <xdr:from>
      <xdr:col>8</xdr:col>
      <xdr:colOff>285750</xdr:colOff>
      <xdr:row>5</xdr:row>
      <xdr:rowOff>152400</xdr:rowOff>
    </xdr:from>
    <xdr:to>
      <xdr:col>8</xdr:col>
      <xdr:colOff>619125</xdr:colOff>
      <xdr:row>9</xdr:row>
      <xdr:rowOff>38100</xdr:rowOff>
    </xdr:to>
    <xdr:sp macro="" textlink="">
      <xdr:nvSpPr>
        <xdr:cNvPr id="24" name="AutoShape 85"/>
        <xdr:cNvSpPr>
          <a:spLocks noChangeAspect="1" noChangeArrowheads="1"/>
        </xdr:cNvSpPr>
      </xdr:nvSpPr>
      <xdr:spPr bwMode="auto">
        <a:xfrm>
          <a:off x="6915150" y="1066800"/>
          <a:ext cx="333375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433392</xdr:colOff>
      <xdr:row>13</xdr:row>
      <xdr:rowOff>52388</xdr:rowOff>
    </xdr:from>
    <xdr:to>
      <xdr:col>10</xdr:col>
      <xdr:colOff>138117</xdr:colOff>
      <xdr:row>15</xdr:row>
      <xdr:rowOff>61913</xdr:rowOff>
    </xdr:to>
    <xdr:sp macro="" textlink="">
      <xdr:nvSpPr>
        <xdr:cNvPr id="25" name="AutoShape 85"/>
        <xdr:cNvSpPr>
          <a:spLocks noChangeAspect="1" noChangeArrowheads="1"/>
        </xdr:cNvSpPr>
      </xdr:nvSpPr>
      <xdr:spPr bwMode="auto">
        <a:xfrm rot="16200000">
          <a:off x="7991479" y="2162176"/>
          <a:ext cx="333375" cy="533400"/>
        </a:xfrm>
        <a:prstGeom prst="rightArrow">
          <a:avLst>
            <a:gd name="adj1" fmla="val 46565"/>
            <a:gd name="adj2" fmla="val 65370"/>
          </a:avLst>
        </a:prstGeom>
        <a:solidFill>
          <a:srgbClr val="333300"/>
        </a:solidFill>
        <a:ln w="1270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46800" rIns="90000" bIns="4680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295275</xdr:colOff>
      <xdr:row>17</xdr:row>
      <xdr:rowOff>123824</xdr:rowOff>
    </xdr:from>
    <xdr:to>
      <xdr:col>10</xdr:col>
      <xdr:colOff>409575</xdr:colOff>
      <xdr:row>21</xdr:row>
      <xdr:rowOff>114299</xdr:rowOff>
    </xdr:to>
    <xdr:sp macro="" textlink="">
      <xdr:nvSpPr>
        <xdr:cNvPr id="26" name="TextBox 25"/>
        <xdr:cNvSpPr txBox="1"/>
      </xdr:nvSpPr>
      <xdr:spPr>
        <a:xfrm>
          <a:off x="7753350" y="2981324"/>
          <a:ext cx="942975" cy="6381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Network design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05" name="Spinner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06" name="Spinner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07" name="Spinner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08" name="Spinner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09" name="Spinner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10" name="Spinner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2111" name="Spinner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12" name="Spinner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13" name="Spinner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14" name="Spinner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15" name="Spinner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16" name="Spinner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17" name="Spinner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18" name="Spinner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19" name="Spinner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20" name="Spinner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21" name="Spinner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22" name="Spinner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23" name="Spinner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24" name="Spinner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25" name="Spinner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26" name="Spinner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27" name="Spinner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28" name="Spinner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29" name="Spinner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30" name="Spinner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31" name="Spinner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32" name="Spinner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33" name="Spinner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34" name="Spinner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35" name="Spinner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136" name="Spinner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137" name="Spinner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138" name="Spinner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139" name="Spinner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140" name="Spinner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141" name="Spinner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142" name="Spinner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143" name="Spinner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144" name="Spinner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145" name="Spinner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146" name="Spinner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147" name="Spinner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148" name="Spinner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149" name="Spinner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150" name="Spinner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151" name="Spinner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52" name="Spinner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53" name="Spinner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54" name="Spinner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55" name="Spinner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56" name="Spinner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57" name="Spinner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58" name="Spinner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59" name="Spinner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18" name="Spinner 170" hidden="1">
          <a:extLst>
            <a:ext uri="{63B3BB69-23CF-44E3-9099-C40C66FF867C}">
              <a14:compatExt xmlns:a14="http://schemas.microsoft.com/office/drawing/2010/main" spid="_x0000_s221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17" name="Spinner 169" hidden="1">
          <a:extLst>
            <a:ext uri="{63B3BB69-23CF-44E3-9099-C40C66FF867C}">
              <a14:compatExt xmlns:a14="http://schemas.microsoft.com/office/drawing/2010/main" spid="_x0000_s221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16" name="Spinner 168" hidden="1">
          <a:extLst>
            <a:ext uri="{63B3BB69-23CF-44E3-9099-C40C66FF867C}">
              <a14:compatExt xmlns:a14="http://schemas.microsoft.com/office/drawing/2010/main" spid="_x0000_s221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15" name="Spinner 167" hidden="1">
          <a:extLst>
            <a:ext uri="{63B3BB69-23CF-44E3-9099-C40C66FF867C}">
              <a14:compatExt xmlns:a14="http://schemas.microsoft.com/office/drawing/2010/main" spid="_x0000_s221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14" name="Spinner 166" hidden="1">
          <a:extLst>
            <a:ext uri="{63B3BB69-23CF-44E3-9099-C40C66FF867C}">
              <a14:compatExt xmlns:a14="http://schemas.microsoft.com/office/drawing/2010/main" spid="_x0000_s221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13" name="Spinner 165" hidden="1">
          <a:extLst>
            <a:ext uri="{63B3BB69-23CF-44E3-9099-C40C66FF867C}">
              <a14:compatExt xmlns:a14="http://schemas.microsoft.com/office/drawing/2010/main" spid="_x0000_s221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241300</xdr:colOff>
      <xdr:row>14</xdr:row>
      <xdr:rowOff>0</xdr:rowOff>
    </xdr:to>
    <xdr:sp macro="" textlink="">
      <xdr:nvSpPr>
        <xdr:cNvPr id="2212" name="Spinner 164" hidden="1">
          <a:extLst>
            <a:ext uri="{63B3BB69-23CF-44E3-9099-C40C66FF867C}">
              <a14:compatExt xmlns:a14="http://schemas.microsoft.com/office/drawing/2010/main" spid="_x0000_s221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 fLocksWithSheet="0"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11" name="Spinner 163" hidden="1">
          <a:extLst>
            <a:ext uri="{63B3BB69-23CF-44E3-9099-C40C66FF867C}">
              <a14:compatExt xmlns:a14="http://schemas.microsoft.com/office/drawing/2010/main" spid="_x0000_s221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10" name="Spinner 162" hidden="1">
          <a:extLst>
            <a:ext uri="{63B3BB69-23CF-44E3-9099-C40C66FF867C}">
              <a14:compatExt xmlns:a14="http://schemas.microsoft.com/office/drawing/2010/main" spid="_x0000_s221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09" name="Spinner 161" hidden="1">
          <a:extLst>
            <a:ext uri="{63B3BB69-23CF-44E3-9099-C40C66FF867C}">
              <a14:compatExt xmlns:a14="http://schemas.microsoft.com/office/drawing/2010/main" spid="_x0000_s220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08" name="Spinner 160" hidden="1">
          <a:extLst>
            <a:ext uri="{63B3BB69-23CF-44E3-9099-C40C66FF867C}">
              <a14:compatExt xmlns:a14="http://schemas.microsoft.com/office/drawing/2010/main" spid="_x0000_s220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07" name="Spinner 159" hidden="1">
          <a:extLst>
            <a:ext uri="{63B3BB69-23CF-44E3-9099-C40C66FF867C}">
              <a14:compatExt xmlns:a14="http://schemas.microsoft.com/office/drawing/2010/main" spid="_x0000_s220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06" name="Spinner 158" hidden="1">
          <a:extLst>
            <a:ext uri="{63B3BB69-23CF-44E3-9099-C40C66FF867C}">
              <a14:compatExt xmlns:a14="http://schemas.microsoft.com/office/drawing/2010/main" spid="_x0000_s220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205" name="Spinner 157" hidden="1">
          <a:extLst>
            <a:ext uri="{63B3BB69-23CF-44E3-9099-C40C66FF867C}">
              <a14:compatExt xmlns:a14="http://schemas.microsoft.com/office/drawing/2010/main" spid="_x0000_s220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04" name="Spinner 156" hidden="1">
          <a:extLst>
            <a:ext uri="{63B3BB69-23CF-44E3-9099-C40C66FF867C}">
              <a14:compatExt xmlns:a14="http://schemas.microsoft.com/office/drawing/2010/main" spid="_x0000_s220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03" name="Spinner 155" hidden="1">
          <a:extLst>
            <a:ext uri="{63B3BB69-23CF-44E3-9099-C40C66FF867C}">
              <a14:compatExt xmlns:a14="http://schemas.microsoft.com/office/drawing/2010/main" spid="_x0000_s220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25400</xdr:colOff>
      <xdr:row>14</xdr:row>
      <xdr:rowOff>0</xdr:rowOff>
    </xdr:from>
    <xdr:to>
      <xdr:col>7</xdr:col>
      <xdr:colOff>266700</xdr:colOff>
      <xdr:row>14</xdr:row>
      <xdr:rowOff>0</xdr:rowOff>
    </xdr:to>
    <xdr:sp macro="" textlink="">
      <xdr:nvSpPr>
        <xdr:cNvPr id="2202" name="Spinner 154" hidden="1">
          <a:extLst>
            <a:ext uri="{63B3BB69-23CF-44E3-9099-C40C66FF867C}">
              <a14:compatExt xmlns:a14="http://schemas.microsoft.com/office/drawing/2010/main" spid="_x0000_s220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201" name="Spinner 153" hidden="1">
          <a:extLst>
            <a:ext uri="{63B3BB69-23CF-44E3-9099-C40C66FF867C}">
              <a14:compatExt xmlns:a14="http://schemas.microsoft.com/office/drawing/2010/main" spid="_x0000_s220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200" name="Spinner 152" hidden="1">
          <a:extLst>
            <a:ext uri="{63B3BB69-23CF-44E3-9099-C40C66FF867C}">
              <a14:compatExt xmlns:a14="http://schemas.microsoft.com/office/drawing/2010/main" spid="_x0000_s220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9" name="Spinner 151" hidden="1">
          <a:extLst>
            <a:ext uri="{63B3BB69-23CF-44E3-9099-C40C66FF867C}">
              <a14:compatExt xmlns:a14="http://schemas.microsoft.com/office/drawing/2010/main" spid="_x0000_s219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8" name="Spinner 150" hidden="1">
          <a:extLst>
            <a:ext uri="{63B3BB69-23CF-44E3-9099-C40C66FF867C}">
              <a14:compatExt xmlns:a14="http://schemas.microsoft.com/office/drawing/2010/main" spid="_x0000_s21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7" name="Spinner 149" hidden="1">
          <a:extLst>
            <a:ext uri="{63B3BB69-23CF-44E3-9099-C40C66FF867C}">
              <a14:compatExt xmlns:a14="http://schemas.microsoft.com/office/drawing/2010/main" spid="_x0000_s21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6" name="Spinner 148" hidden="1">
          <a:extLst>
            <a:ext uri="{63B3BB69-23CF-44E3-9099-C40C66FF867C}">
              <a14:compatExt xmlns:a14="http://schemas.microsoft.com/office/drawing/2010/main" spid="_x0000_s219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5" name="Spinner 147" hidden="1">
          <a:extLst>
            <a:ext uri="{63B3BB69-23CF-44E3-9099-C40C66FF867C}">
              <a14:compatExt xmlns:a14="http://schemas.microsoft.com/office/drawing/2010/main" spid="_x0000_s219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4" name="Spinner 146" hidden="1">
          <a:extLst>
            <a:ext uri="{63B3BB69-23CF-44E3-9099-C40C66FF867C}">
              <a14:compatExt xmlns:a14="http://schemas.microsoft.com/office/drawing/2010/main" spid="_x0000_s219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3" name="Spinner 145" hidden="1">
          <a:extLst>
            <a:ext uri="{63B3BB69-23CF-44E3-9099-C40C66FF867C}">
              <a14:compatExt xmlns:a14="http://schemas.microsoft.com/office/drawing/2010/main" spid="_x0000_s219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2" name="Spinner 144" hidden="1">
          <a:extLst>
            <a:ext uri="{63B3BB69-23CF-44E3-9099-C40C66FF867C}">
              <a14:compatExt xmlns:a14="http://schemas.microsoft.com/office/drawing/2010/main" spid="_x0000_s219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1" name="Spinner 143" hidden="1">
          <a:extLst>
            <a:ext uri="{63B3BB69-23CF-44E3-9099-C40C66FF867C}">
              <a14:compatExt xmlns:a14="http://schemas.microsoft.com/office/drawing/2010/main" spid="_x0000_s219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90" name="Spinner 142" hidden="1">
          <a:extLst>
            <a:ext uri="{63B3BB69-23CF-44E3-9099-C40C66FF867C}">
              <a14:compatExt xmlns:a14="http://schemas.microsoft.com/office/drawing/2010/main" spid="_x0000_s219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89" name="Spinner 141" hidden="1">
          <a:extLst>
            <a:ext uri="{63B3BB69-23CF-44E3-9099-C40C66FF867C}">
              <a14:compatExt xmlns:a14="http://schemas.microsoft.com/office/drawing/2010/main" spid="_x0000_s218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228600</xdr:colOff>
      <xdr:row>14</xdr:row>
      <xdr:rowOff>0</xdr:rowOff>
    </xdr:to>
    <xdr:sp macro="" textlink="">
      <xdr:nvSpPr>
        <xdr:cNvPr id="2188" name="Spinner 140" hidden="1">
          <a:extLst>
            <a:ext uri="{63B3BB69-23CF-44E3-9099-C40C66FF867C}">
              <a14:compatExt xmlns:a14="http://schemas.microsoft.com/office/drawing/2010/main" spid="_x0000_s218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4</xdr:col>
      <xdr:colOff>12700</xdr:colOff>
      <xdr:row>14</xdr:row>
      <xdr:rowOff>0</xdr:rowOff>
    </xdr:from>
    <xdr:to>
      <xdr:col>4</xdr:col>
      <xdr:colOff>254000</xdr:colOff>
      <xdr:row>14</xdr:row>
      <xdr:rowOff>0</xdr:rowOff>
    </xdr:to>
    <xdr:sp macro="" textlink="">
      <xdr:nvSpPr>
        <xdr:cNvPr id="2187" name="Spinner 139" hidden="1">
          <a:extLst>
            <a:ext uri="{63B3BB69-23CF-44E3-9099-C40C66FF867C}">
              <a14:compatExt xmlns:a14="http://schemas.microsoft.com/office/drawing/2010/main" spid="_x0000_s218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4</xdr:col>
      <xdr:colOff>12700</xdr:colOff>
      <xdr:row>14</xdr:row>
      <xdr:rowOff>0</xdr:rowOff>
    </xdr:from>
    <xdr:to>
      <xdr:col>4</xdr:col>
      <xdr:colOff>254000</xdr:colOff>
      <xdr:row>14</xdr:row>
      <xdr:rowOff>0</xdr:rowOff>
    </xdr:to>
    <xdr:sp macro="" textlink="">
      <xdr:nvSpPr>
        <xdr:cNvPr id="2186" name="Spinner 138" hidden="1">
          <a:extLst>
            <a:ext uri="{63B3BB69-23CF-44E3-9099-C40C66FF867C}">
              <a14:compatExt xmlns:a14="http://schemas.microsoft.com/office/drawing/2010/main" spid="_x0000_s218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4</xdr:col>
      <xdr:colOff>12700</xdr:colOff>
      <xdr:row>14</xdr:row>
      <xdr:rowOff>0</xdr:rowOff>
    </xdr:from>
    <xdr:to>
      <xdr:col>4</xdr:col>
      <xdr:colOff>254000</xdr:colOff>
      <xdr:row>14</xdr:row>
      <xdr:rowOff>0</xdr:rowOff>
    </xdr:to>
    <xdr:sp macro="" textlink="">
      <xdr:nvSpPr>
        <xdr:cNvPr id="2185" name="Spinner 137" hidden="1">
          <a:extLst>
            <a:ext uri="{63B3BB69-23CF-44E3-9099-C40C66FF867C}">
              <a14:compatExt xmlns:a14="http://schemas.microsoft.com/office/drawing/2010/main" spid="_x0000_s218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4</xdr:col>
      <xdr:colOff>12700</xdr:colOff>
      <xdr:row>14</xdr:row>
      <xdr:rowOff>0</xdr:rowOff>
    </xdr:from>
    <xdr:to>
      <xdr:col>4</xdr:col>
      <xdr:colOff>254000</xdr:colOff>
      <xdr:row>14</xdr:row>
      <xdr:rowOff>0</xdr:rowOff>
    </xdr:to>
    <xdr:sp macro="" textlink="">
      <xdr:nvSpPr>
        <xdr:cNvPr id="2184" name="Spinner 136" hidden="1">
          <a:extLst>
            <a:ext uri="{63B3BB69-23CF-44E3-9099-C40C66FF867C}">
              <a14:compatExt xmlns:a14="http://schemas.microsoft.com/office/drawing/2010/main" spid="_x0000_s218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4</xdr:col>
      <xdr:colOff>12700</xdr:colOff>
      <xdr:row>14</xdr:row>
      <xdr:rowOff>0</xdr:rowOff>
    </xdr:from>
    <xdr:to>
      <xdr:col>4</xdr:col>
      <xdr:colOff>254000</xdr:colOff>
      <xdr:row>14</xdr:row>
      <xdr:rowOff>0</xdr:rowOff>
    </xdr:to>
    <xdr:sp macro="" textlink="">
      <xdr:nvSpPr>
        <xdr:cNvPr id="2183" name="Spinner 135" hidden="1">
          <a:extLst>
            <a:ext uri="{63B3BB69-23CF-44E3-9099-C40C66FF867C}">
              <a14:compatExt xmlns:a14="http://schemas.microsoft.com/office/drawing/2010/main" spid="_x0000_s218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4</xdr:col>
      <xdr:colOff>12700</xdr:colOff>
      <xdr:row>14</xdr:row>
      <xdr:rowOff>0</xdr:rowOff>
    </xdr:from>
    <xdr:to>
      <xdr:col>4</xdr:col>
      <xdr:colOff>254000</xdr:colOff>
      <xdr:row>14</xdr:row>
      <xdr:rowOff>0</xdr:rowOff>
    </xdr:to>
    <xdr:sp macro="" textlink="">
      <xdr:nvSpPr>
        <xdr:cNvPr id="2182" name="Spinner 134" hidden="1">
          <a:extLst>
            <a:ext uri="{63B3BB69-23CF-44E3-9099-C40C66FF867C}">
              <a14:compatExt xmlns:a14="http://schemas.microsoft.com/office/drawing/2010/main" spid="_x0000_s218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4</xdr:col>
      <xdr:colOff>12700</xdr:colOff>
      <xdr:row>14</xdr:row>
      <xdr:rowOff>0</xdr:rowOff>
    </xdr:from>
    <xdr:to>
      <xdr:col>4</xdr:col>
      <xdr:colOff>254000</xdr:colOff>
      <xdr:row>14</xdr:row>
      <xdr:rowOff>0</xdr:rowOff>
    </xdr:to>
    <xdr:sp macro="" textlink="">
      <xdr:nvSpPr>
        <xdr:cNvPr id="2181" name="Spinner 133" hidden="1">
          <a:extLst>
            <a:ext uri="{63B3BB69-23CF-44E3-9099-C40C66FF867C}">
              <a14:compatExt xmlns:a14="http://schemas.microsoft.com/office/drawing/2010/main" spid="_x0000_s218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4</xdr:col>
      <xdr:colOff>12700</xdr:colOff>
      <xdr:row>14</xdr:row>
      <xdr:rowOff>0</xdr:rowOff>
    </xdr:from>
    <xdr:to>
      <xdr:col>4</xdr:col>
      <xdr:colOff>254000</xdr:colOff>
      <xdr:row>14</xdr:row>
      <xdr:rowOff>0</xdr:rowOff>
    </xdr:to>
    <xdr:sp macro="" textlink="">
      <xdr:nvSpPr>
        <xdr:cNvPr id="2180" name="Spinner 132" hidden="1">
          <a:extLst>
            <a:ext uri="{63B3BB69-23CF-44E3-9099-C40C66FF867C}">
              <a14:compatExt xmlns:a14="http://schemas.microsoft.com/office/drawing/2010/main" spid="_x0000_s218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6</xdr:col>
      <xdr:colOff>12700</xdr:colOff>
      <xdr:row>14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179" name="Spinner 131" hidden="1">
          <a:extLst>
            <a:ext uri="{63B3BB69-23CF-44E3-9099-C40C66FF867C}">
              <a14:compatExt xmlns:a14="http://schemas.microsoft.com/office/drawing/2010/main" spid="_x0000_s217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6</xdr:col>
      <xdr:colOff>12700</xdr:colOff>
      <xdr:row>14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178" name="Spinner 130" hidden="1">
          <a:extLst>
            <a:ext uri="{63B3BB69-23CF-44E3-9099-C40C66FF867C}">
              <a14:compatExt xmlns:a14="http://schemas.microsoft.com/office/drawing/2010/main" spid="_x0000_s217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6</xdr:col>
      <xdr:colOff>12700</xdr:colOff>
      <xdr:row>14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177" name="Spinner 129" hidden="1">
          <a:extLst>
            <a:ext uri="{63B3BB69-23CF-44E3-9099-C40C66FF867C}">
              <a14:compatExt xmlns:a14="http://schemas.microsoft.com/office/drawing/2010/main" spid="_x0000_s217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6</xdr:col>
      <xdr:colOff>12700</xdr:colOff>
      <xdr:row>14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176" name="Spinner 128" hidden="1">
          <a:extLst>
            <a:ext uri="{63B3BB69-23CF-44E3-9099-C40C66FF867C}">
              <a14:compatExt xmlns:a14="http://schemas.microsoft.com/office/drawing/2010/main" spid="_x0000_s217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6</xdr:col>
      <xdr:colOff>12700</xdr:colOff>
      <xdr:row>14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175" name="Spinner 127" hidden="1">
          <a:extLst>
            <a:ext uri="{63B3BB69-23CF-44E3-9099-C40C66FF867C}">
              <a14:compatExt xmlns:a14="http://schemas.microsoft.com/office/drawing/2010/main" spid="_x0000_s217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6</xdr:col>
      <xdr:colOff>12700</xdr:colOff>
      <xdr:row>14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174" name="Spinner 126" hidden="1">
          <a:extLst>
            <a:ext uri="{63B3BB69-23CF-44E3-9099-C40C66FF867C}">
              <a14:compatExt xmlns:a14="http://schemas.microsoft.com/office/drawing/2010/main" spid="_x0000_s217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6</xdr:col>
      <xdr:colOff>12700</xdr:colOff>
      <xdr:row>14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173" name="Spinner 125" hidden="1">
          <a:extLst>
            <a:ext uri="{63B3BB69-23CF-44E3-9099-C40C66FF867C}">
              <a14:compatExt xmlns:a14="http://schemas.microsoft.com/office/drawing/2010/main" spid="_x0000_s217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6</xdr:col>
      <xdr:colOff>12700</xdr:colOff>
      <xdr:row>14</xdr:row>
      <xdr:rowOff>0</xdr:rowOff>
    </xdr:from>
    <xdr:to>
      <xdr:col>6</xdr:col>
      <xdr:colOff>254000</xdr:colOff>
      <xdr:row>14</xdr:row>
      <xdr:rowOff>0</xdr:rowOff>
    </xdr:to>
    <xdr:sp macro="" textlink="">
      <xdr:nvSpPr>
        <xdr:cNvPr id="2172" name="Spinner 124" hidden="1">
          <a:extLst>
            <a:ext uri="{63B3BB69-23CF-44E3-9099-C40C66FF867C}">
              <a14:compatExt xmlns:a14="http://schemas.microsoft.com/office/drawing/2010/main" spid="_x0000_s217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12700</xdr:colOff>
      <xdr:row>14</xdr:row>
      <xdr:rowOff>0</xdr:rowOff>
    </xdr:from>
    <xdr:to>
      <xdr:col>7</xdr:col>
      <xdr:colOff>254000</xdr:colOff>
      <xdr:row>14</xdr:row>
      <xdr:rowOff>0</xdr:rowOff>
    </xdr:to>
    <xdr:sp macro="" textlink="">
      <xdr:nvSpPr>
        <xdr:cNvPr id="2171" name="Spinner 123" hidden="1">
          <a:extLst>
            <a:ext uri="{63B3BB69-23CF-44E3-9099-C40C66FF867C}">
              <a14:compatExt xmlns:a14="http://schemas.microsoft.com/office/drawing/2010/main" spid="_x0000_s217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12700</xdr:colOff>
      <xdr:row>14</xdr:row>
      <xdr:rowOff>0</xdr:rowOff>
    </xdr:from>
    <xdr:to>
      <xdr:col>7</xdr:col>
      <xdr:colOff>254000</xdr:colOff>
      <xdr:row>14</xdr:row>
      <xdr:rowOff>0</xdr:rowOff>
    </xdr:to>
    <xdr:sp macro="" textlink="">
      <xdr:nvSpPr>
        <xdr:cNvPr id="2170" name="Spinner 122" hidden="1">
          <a:extLst>
            <a:ext uri="{63B3BB69-23CF-44E3-9099-C40C66FF867C}">
              <a14:compatExt xmlns:a14="http://schemas.microsoft.com/office/drawing/2010/main" spid="_x0000_s217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12700</xdr:colOff>
      <xdr:row>14</xdr:row>
      <xdr:rowOff>0</xdr:rowOff>
    </xdr:from>
    <xdr:to>
      <xdr:col>7</xdr:col>
      <xdr:colOff>254000</xdr:colOff>
      <xdr:row>14</xdr:row>
      <xdr:rowOff>0</xdr:rowOff>
    </xdr:to>
    <xdr:sp macro="" textlink="">
      <xdr:nvSpPr>
        <xdr:cNvPr id="2169" name="Spinner 121" hidden="1">
          <a:extLst>
            <a:ext uri="{63B3BB69-23CF-44E3-9099-C40C66FF867C}">
              <a14:compatExt xmlns:a14="http://schemas.microsoft.com/office/drawing/2010/main" spid="_x0000_s216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12700</xdr:colOff>
      <xdr:row>14</xdr:row>
      <xdr:rowOff>0</xdr:rowOff>
    </xdr:from>
    <xdr:to>
      <xdr:col>7</xdr:col>
      <xdr:colOff>254000</xdr:colOff>
      <xdr:row>14</xdr:row>
      <xdr:rowOff>0</xdr:rowOff>
    </xdr:to>
    <xdr:sp macro="" textlink="">
      <xdr:nvSpPr>
        <xdr:cNvPr id="2168" name="Spinner 120" hidden="1">
          <a:extLst>
            <a:ext uri="{63B3BB69-23CF-44E3-9099-C40C66FF867C}">
              <a14:compatExt xmlns:a14="http://schemas.microsoft.com/office/drawing/2010/main" spid="_x0000_s216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12700</xdr:colOff>
      <xdr:row>14</xdr:row>
      <xdr:rowOff>0</xdr:rowOff>
    </xdr:from>
    <xdr:to>
      <xdr:col>7</xdr:col>
      <xdr:colOff>254000</xdr:colOff>
      <xdr:row>14</xdr:row>
      <xdr:rowOff>0</xdr:rowOff>
    </xdr:to>
    <xdr:sp macro="" textlink="">
      <xdr:nvSpPr>
        <xdr:cNvPr id="2167" name="Spinner 119" hidden="1">
          <a:extLst>
            <a:ext uri="{63B3BB69-23CF-44E3-9099-C40C66FF867C}">
              <a14:compatExt xmlns:a14="http://schemas.microsoft.com/office/drawing/2010/main" spid="_x0000_s216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12700</xdr:colOff>
      <xdr:row>14</xdr:row>
      <xdr:rowOff>0</xdr:rowOff>
    </xdr:from>
    <xdr:to>
      <xdr:col>7</xdr:col>
      <xdr:colOff>254000</xdr:colOff>
      <xdr:row>14</xdr:row>
      <xdr:rowOff>0</xdr:rowOff>
    </xdr:to>
    <xdr:sp macro="" textlink="">
      <xdr:nvSpPr>
        <xdr:cNvPr id="2166" name="Spinner 118" hidden="1">
          <a:extLst>
            <a:ext uri="{63B3BB69-23CF-44E3-9099-C40C66FF867C}">
              <a14:compatExt xmlns:a14="http://schemas.microsoft.com/office/drawing/2010/main" spid="_x0000_s216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12700</xdr:colOff>
      <xdr:row>14</xdr:row>
      <xdr:rowOff>0</xdr:rowOff>
    </xdr:from>
    <xdr:to>
      <xdr:col>7</xdr:col>
      <xdr:colOff>254000</xdr:colOff>
      <xdr:row>14</xdr:row>
      <xdr:rowOff>0</xdr:rowOff>
    </xdr:to>
    <xdr:sp macro="" textlink="">
      <xdr:nvSpPr>
        <xdr:cNvPr id="2165" name="Spinner 117" hidden="1">
          <a:extLst>
            <a:ext uri="{63B3BB69-23CF-44E3-9099-C40C66FF867C}">
              <a14:compatExt xmlns:a14="http://schemas.microsoft.com/office/drawing/2010/main" spid="_x0000_s216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7</xdr:col>
      <xdr:colOff>12700</xdr:colOff>
      <xdr:row>14</xdr:row>
      <xdr:rowOff>0</xdr:rowOff>
    </xdr:from>
    <xdr:to>
      <xdr:col>7</xdr:col>
      <xdr:colOff>254000</xdr:colOff>
      <xdr:row>14</xdr:row>
      <xdr:rowOff>0</xdr:rowOff>
    </xdr:to>
    <xdr:sp macro="" textlink="">
      <xdr:nvSpPr>
        <xdr:cNvPr id="2164" name="Spinner 116" hidden="1">
          <a:extLst>
            <a:ext uri="{63B3BB69-23CF-44E3-9099-C40C66FF867C}">
              <a14:compatExt xmlns:a14="http://schemas.microsoft.com/office/drawing/2010/main" spid="_x0000_s216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" name="Spinner -1022" hidden="1">
              <a:extLst>
                <a:ext uri="{63B3BB69-23CF-44E3-9099-C40C66FF867C}">
                  <a14:compatExt spid="_x0000_s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3" name="Spinner -1021" hidden="1">
              <a:extLst>
                <a:ext uri="{63B3BB69-23CF-44E3-9099-C40C66FF867C}">
                  <a14:compatExt spid="_x0000_s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4" name="Spinner -1020" hidden="1">
              <a:extLst>
                <a:ext uri="{63B3BB69-23CF-44E3-9099-C40C66FF867C}">
                  <a14:compatExt spid="_x0000_s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5" name="Spinner -1019" hidden="1">
              <a:extLst>
                <a:ext uri="{63B3BB69-23CF-44E3-9099-C40C66FF867C}">
                  <a14:compatExt spid="_x0000_s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6" name="Spinner -1018" hidden="1">
              <a:extLst>
                <a:ext uri="{63B3BB69-23CF-44E3-9099-C40C66FF867C}">
                  <a14:compatExt spid="_x0000_s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7" name="Spinner -1017" hidden="1">
              <a:extLst>
                <a:ext uri="{63B3BB69-23CF-44E3-9099-C40C66FF867C}">
                  <a14:compatExt spid="_x0000_s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8" name="Spinner -1016" hidden="1">
              <a:extLst>
                <a:ext uri="{63B3BB69-23CF-44E3-9099-C40C66FF867C}">
                  <a14:compatExt spid="_x0000_s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9" name="Spinner -1015" hidden="1">
              <a:extLst>
                <a:ext uri="{63B3BB69-23CF-44E3-9099-C40C66FF867C}">
                  <a14:compatExt spid="_x0000_s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10" name="Spinner -1014" hidden="1">
              <a:extLst>
                <a:ext uri="{63B3BB69-23CF-44E3-9099-C40C66FF867C}">
                  <a14:compatExt spid="_x0000_s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11" name="Spinner -1013" hidden="1">
              <a:extLst>
                <a:ext uri="{63B3BB69-23CF-44E3-9099-C40C66FF867C}">
                  <a14:compatExt spid="_x0000_s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12" name="Spinner -1012" hidden="1">
              <a:extLst>
                <a:ext uri="{63B3BB69-23CF-44E3-9099-C40C66FF867C}">
                  <a14:compatExt spid="_x0000_s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13" name="Spinner -1011" hidden="1">
              <a:extLst>
                <a:ext uri="{63B3BB69-23CF-44E3-9099-C40C66FF867C}">
                  <a14:compatExt spid="_x0000_s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14" name="Spinner -1010" hidden="1">
              <a:extLst>
                <a:ext uri="{63B3BB69-23CF-44E3-9099-C40C66FF867C}">
                  <a14:compatExt spid="_x0000_s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15" name="Spinner -1009" hidden="1">
              <a:extLst>
                <a:ext uri="{63B3BB69-23CF-44E3-9099-C40C66FF867C}">
                  <a14:compatExt spid="_x0000_s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16" name="Spinner -1008" hidden="1">
              <a:extLst>
                <a:ext uri="{63B3BB69-23CF-44E3-9099-C40C66FF867C}">
                  <a14:compatExt spid="_x0000_s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17" name="Spinner -1007" hidden="1">
              <a:extLst>
                <a:ext uri="{63B3BB69-23CF-44E3-9099-C40C66FF867C}">
                  <a14:compatExt spid="_x0000_s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18" name="Spinner -1006" hidden="1">
              <a:extLst>
                <a:ext uri="{63B3BB69-23CF-44E3-9099-C40C66FF867C}">
                  <a14:compatExt spid="_x0000_s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19" name="Spinner -1005" hidden="1">
              <a:extLst>
                <a:ext uri="{63B3BB69-23CF-44E3-9099-C40C66FF867C}">
                  <a14:compatExt spid="_x0000_s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0" name="Spinner -1004" hidden="1">
              <a:extLst>
                <a:ext uri="{63B3BB69-23CF-44E3-9099-C40C66FF867C}">
                  <a14:compatExt spid="_x0000_s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" name="Spinner -1003" hidden="1">
              <a:extLst>
                <a:ext uri="{63B3BB69-23CF-44E3-9099-C40C66FF867C}">
                  <a14:compatExt spid="_x0000_s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" name="Spinner -1002" hidden="1">
              <a:extLst>
                <a:ext uri="{63B3BB69-23CF-44E3-9099-C40C66FF867C}">
                  <a14:compatExt spid="_x0000_s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" name="Spinner -1001" hidden="1">
              <a:extLst>
                <a:ext uri="{63B3BB69-23CF-44E3-9099-C40C66FF867C}">
                  <a14:compatExt spid="_x0000_s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" name="Spinner -1000" hidden="1">
              <a:extLst>
                <a:ext uri="{63B3BB69-23CF-44E3-9099-C40C66FF867C}">
                  <a14:compatExt spid="_x0000_s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5" name="Spinner -999" hidden="1">
              <a:extLst>
                <a:ext uri="{63B3BB69-23CF-44E3-9099-C40C66FF867C}">
                  <a14:compatExt spid="_x0000_s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6" name="Spinner -998" hidden="1">
              <a:extLst>
                <a:ext uri="{63B3BB69-23CF-44E3-9099-C40C66FF867C}">
                  <a14:compatExt spid="_x0000_s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7" name="Spinner -997" hidden="1">
              <a:extLst>
                <a:ext uri="{63B3BB69-23CF-44E3-9099-C40C66FF867C}">
                  <a14:compatExt spid="_x0000_s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8" name="Spinner -996" hidden="1">
              <a:extLst>
                <a:ext uri="{63B3BB69-23CF-44E3-9099-C40C66FF867C}">
                  <a14:compatExt spid="_x0000_s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9" name="Spinner -995" hidden="1">
              <a:extLst>
                <a:ext uri="{63B3BB69-23CF-44E3-9099-C40C66FF867C}">
                  <a14:compatExt spid="_x0000_s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30" name="Spinner -994" hidden="1">
              <a:extLst>
                <a:ext uri="{63B3BB69-23CF-44E3-9099-C40C66FF867C}">
                  <a14:compatExt spid="_x0000_s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31" name="Spinner -993" hidden="1">
              <a:extLst>
                <a:ext uri="{63B3BB69-23CF-44E3-9099-C40C66FF867C}">
                  <a14:compatExt spid="_x0000_s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080" name="Spinner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081" name="Spinner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082" name="Spinner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083" name="Spinner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084" name="Spinner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085" name="Spinner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086" name="Spinner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087" name="Spinner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088" name="Spinner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089" name="Spinner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090" name="Spinner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091" name="Spinner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092" name="Spinner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093" name="Spinner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094" name="Spinner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095" name="Spinner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096" name="Spinner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097" name="Spinner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098" name="Spinner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099" name="Spinner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00" name="Spinner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01" name="Spinner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02" name="Spinner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03" name="Spinner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104" name="Spinner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70" name="Spinner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71" name="Spinner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55" name="Spinner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56" name="Spinner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57" name="Spinner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58" name="Spinner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2359" name="Spinner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0" name="Spinner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1" name="Spinner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2" name="Spinner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3" name="Spinner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4" name="Spinner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5" name="Spinner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66" name="Spinner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7" name="Spinner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60" name="Spinner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161" name="Spinner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62" name="Spinner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163" name="Spinner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85" name="Spinner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86" name="Spinner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87" name="Spinner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88" name="Spinner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89" name="Spinner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90" name="Spinner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91" name="Spinner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92" name="Spinner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93" name="Spinner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94" name="Spinner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95" name="Spinner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96" name="Spinner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397" name="Spinner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398" name="Spinner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399" name="Spinner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415" name="Spinner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416" name="Spinner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417" name="Spinner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418" name="Spinner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419" name="Spinner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420" name="Spinner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421" name="Spinner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422" name="Spinner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423" name="Spinner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424" name="Spinner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425" name="Spinner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426" name="Spinner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427" name="Spinner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428" name="Spinner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429" name="Spinner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430" name="Spinner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431" name="Spinner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219" name="Spinner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220" name="Spinner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221" name="Spinner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222" name="Spinner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03" name="Spinner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02" name="Spinner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01" name="Spinner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00" name="Spinner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99" name="Spinner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98" name="Spinner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2297" name="Spinner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96" name="Spinner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95" name="Spinner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94" name="Spinner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93" name="Spinner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92" name="Spinner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91" name="Spinner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90" name="Spinner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89" name="Spinner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88" name="Spinner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87" name="Spinner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86" name="Spinner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85" name="Spinner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84" name="Spinner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83" name="Spinner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82" name="Spinner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81" name="Spinner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80" name="Spinner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79" name="Spinner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78" name="Spinner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77" name="Spinner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76" name="Spinner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75" name="Spinner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74" name="Spinner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73" name="Spinner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72" name="Spinner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23" name="Spinner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24" name="Spinner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69" name="Spinner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68" name="Spinner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2267" name="Spinner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66" name="Spinner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65" name="Spinner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64" name="Spinner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63" name="Spinner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62" name="Spinner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61" name="Spinner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60" name="Spinner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59" name="Spinner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58" name="Spinner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257" name="Spinner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56" name="Spinner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55" name="Spinner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54" name="Spinner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53" name="Spinner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52" name="Spinner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51" name="Spinner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50" name="Spinner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49" name="Spinner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48" name="Spinner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47" name="Spinner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46" name="Spinner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45" name="Spinner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44" name="Spinner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243" name="Spinner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242" name="Spinner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241" name="Spinner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240" name="Spinner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239" name="Spinner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238" name="Spinner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237" name="Spinner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236" name="Spinner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12700</xdr:colOff>
          <xdr:row>14</xdr:row>
          <xdr:rowOff>0</xdr:rowOff>
        </xdr:from>
        <xdr:to>
          <xdr:col>4</xdr:col>
          <xdr:colOff>254000</xdr:colOff>
          <xdr:row>14</xdr:row>
          <xdr:rowOff>0</xdr:rowOff>
        </xdr:to>
        <xdr:sp macro="" textlink="">
          <xdr:nvSpPr>
            <xdr:cNvPr id="2235" name="Spinner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234" name="Spinner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233" name="Spinner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232" name="Spinner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231" name="Spinner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230" name="Spinner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229" name="Spinner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228" name="Spinner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14</xdr:row>
          <xdr:rowOff>0</xdr:rowOff>
        </xdr:from>
        <xdr:to>
          <xdr:col>6</xdr:col>
          <xdr:colOff>254000</xdr:colOff>
          <xdr:row>14</xdr:row>
          <xdr:rowOff>0</xdr:rowOff>
        </xdr:to>
        <xdr:sp macro="" textlink="">
          <xdr:nvSpPr>
            <xdr:cNvPr id="2227" name="Spinner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226" name="Spinner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225" name="Spinner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304" name="Spinner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305" name="Spinner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306" name="Spinner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307" name="Spinner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308" name="Spinner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14</xdr:row>
          <xdr:rowOff>0</xdr:rowOff>
        </xdr:from>
        <xdr:to>
          <xdr:col>7</xdr:col>
          <xdr:colOff>254000</xdr:colOff>
          <xdr:row>14</xdr:row>
          <xdr:rowOff>0</xdr:rowOff>
        </xdr:to>
        <xdr:sp macro="" textlink="">
          <xdr:nvSpPr>
            <xdr:cNvPr id="2309" name="Spinner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33" name="Spinner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32" name="Spinner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31" name="Spinner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30" name="Spinner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29" name="Spinner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28" name="Spinner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2327" name="Spinner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26" name="Spinner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25" name="Spinner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24" name="Spinner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23" name="Spinner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22" name="Spinner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21" name="Spinner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20" name="Spinner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19" name="Spinner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18" name="Spinner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17" name="Spinner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16" name="Spinner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15" name="Spinner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14" name="Spinner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13" name="Spinner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12" name="Spinner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11" name="Spinner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10" name="Spinner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34" name="Spinner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35" name="Spinner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36" name="Spinner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37" name="Spinner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38" name="Spinner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39" name="Spinner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0" name="Spinner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1" name="Spinner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2" name="Spinner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3" name="Spinner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4" name="Spinner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5" name="Spinner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2346" name="Spinner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7" name="Spinner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8" name="Spinner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54" name="Spinner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53" name="Spinner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52" name="Spinner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51" name="Spinner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50" name="Spinner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49" name="Spinner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8" name="Spinner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69" name="Spinner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0" name="Spinner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1" name="Spinner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2" name="Spinner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3" name="Spinner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4" name="Spinner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5" name="Spinner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6" name="Spinner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7" name="Spinner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8" name="Spinner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79" name="Spinner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80" name="Spinner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81" name="Spinner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382" name="Spinner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83" name="Spinner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384" name="Spinner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0" name="Spinner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1" name="Spinner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2" name="Spinner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3" name="Spinner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2404" name="Spinner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5" name="Spinner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6" name="Spinner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7" name="Spinner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8" name="Spinner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09" name="Spinner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10" name="Spinner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11" name="Spinner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12" name="Spinner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13" name="Spinner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14" name="Spinner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32" name="Spinner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33" name="Spinner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34" name="Spinner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35" name="Spinner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36" name="Spinner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37" name="Spinner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38" name="Spinner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39" name="Spinner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40" name="Spinner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41" name="Spinner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42" name="Spinner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43" name="Spinner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44" name="Spinner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45" name="Spinner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46" name="Spinner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47" name="Spinner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48" name="Spinner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49" name="Spinner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50" name="Spinner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241300</xdr:colOff>
          <xdr:row>14</xdr:row>
          <xdr:rowOff>0</xdr:rowOff>
        </xdr:to>
        <xdr:sp macro="" textlink="">
          <xdr:nvSpPr>
            <xdr:cNvPr id="2451" name="Spinner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52" name="Spinner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53" name="Spinner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54" name="Spinner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55" name="Spinner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56" name="Spinner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57" name="Spinner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58" name="Spinner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59" name="Spinner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60" name="Spinner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25400</xdr:colOff>
          <xdr:row>14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2461" name="Spinner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62" name="Spinner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63" name="Spinner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64" name="Spinner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65" name="Spinner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66" name="Spinner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67" name="Spinner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68" name="Spinner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69" name="Spinner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70" name="Spinner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71" name="Spinner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72" name="Spinner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73" name="Spinner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14</xdr:row>
          <xdr:rowOff>0</xdr:rowOff>
        </xdr:from>
        <xdr:to>
          <xdr:col>7</xdr:col>
          <xdr:colOff>228600</xdr:colOff>
          <xdr:row>14</xdr:row>
          <xdr:rowOff>0</xdr:rowOff>
        </xdr:to>
        <xdr:sp macro="" textlink="">
          <xdr:nvSpPr>
            <xdr:cNvPr id="2474" name="Spinner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2</xdr:col>
      <xdr:colOff>870585</xdr:colOff>
      <xdr:row>9</xdr:row>
      <xdr:rowOff>26670</xdr:rowOff>
    </xdr:to>
    <xdr:sp macro="" textlink="">
      <xdr:nvSpPr>
        <xdr:cNvPr id="2" name="Drop Down 113" hidden="1">
          <a:extLst>
            <a:ext uri="{63B3BB69-23CF-44E3-9099-C40C66FF867C}">
              <a14:compatExt xmlns:a14="http://schemas.microsoft.com/office/drawing/2010/main" spid="_x0000_s2161"/>
            </a:ext>
          </a:extLst>
        </xdr:cNvPr>
        <xdr:cNvSpPr/>
      </xdr:nvSpPr>
      <xdr:spPr>
        <a:xfrm>
          <a:off x="673100" y="2679700"/>
          <a:ext cx="1543685" cy="20447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06" Type="http://schemas.openxmlformats.org/officeDocument/2006/relationships/ctrlProp" Target="../ctrlProps/ctrlProp104.xml"/><Relationship Id="rId107" Type="http://schemas.openxmlformats.org/officeDocument/2006/relationships/ctrlProp" Target="../ctrlProps/ctrlProp105.xml"/><Relationship Id="rId108" Type="http://schemas.openxmlformats.org/officeDocument/2006/relationships/ctrlProp" Target="../ctrlProps/ctrlProp106.xml"/><Relationship Id="rId109" Type="http://schemas.openxmlformats.org/officeDocument/2006/relationships/ctrlProp" Target="../ctrlProps/ctrlProp107.xml"/><Relationship Id="rId345" Type="http://schemas.openxmlformats.org/officeDocument/2006/relationships/ctrlProp" Target="../ctrlProps/ctrlProp343.xml"/><Relationship Id="rId346" Type="http://schemas.openxmlformats.org/officeDocument/2006/relationships/ctrlProp" Target="../ctrlProps/ctrlProp344.xml"/><Relationship Id="rId347" Type="http://schemas.openxmlformats.org/officeDocument/2006/relationships/ctrlProp" Target="../ctrlProps/ctrlProp345.xml"/><Relationship Id="rId348" Type="http://schemas.openxmlformats.org/officeDocument/2006/relationships/ctrlProp" Target="../ctrlProps/ctrlProp346.xml"/><Relationship Id="rId349" Type="http://schemas.openxmlformats.org/officeDocument/2006/relationships/ctrlProp" Target="../ctrlProps/ctrlProp347.xml"/><Relationship Id="rId70" Type="http://schemas.openxmlformats.org/officeDocument/2006/relationships/ctrlProp" Target="../ctrlProps/ctrlProp68.xml"/><Relationship Id="rId71" Type="http://schemas.openxmlformats.org/officeDocument/2006/relationships/ctrlProp" Target="../ctrlProps/ctrlProp69.xml"/><Relationship Id="rId72" Type="http://schemas.openxmlformats.org/officeDocument/2006/relationships/ctrlProp" Target="../ctrlProps/ctrlProp70.xml"/><Relationship Id="rId73" Type="http://schemas.openxmlformats.org/officeDocument/2006/relationships/ctrlProp" Target="../ctrlProps/ctrlProp71.xml"/><Relationship Id="rId74" Type="http://schemas.openxmlformats.org/officeDocument/2006/relationships/ctrlProp" Target="../ctrlProps/ctrlProp72.xml"/><Relationship Id="rId75" Type="http://schemas.openxmlformats.org/officeDocument/2006/relationships/ctrlProp" Target="../ctrlProps/ctrlProp73.xml"/><Relationship Id="rId76" Type="http://schemas.openxmlformats.org/officeDocument/2006/relationships/ctrlProp" Target="../ctrlProps/ctrlProp74.xml"/><Relationship Id="rId77" Type="http://schemas.openxmlformats.org/officeDocument/2006/relationships/ctrlProp" Target="../ctrlProps/ctrlProp75.xml"/><Relationship Id="rId78" Type="http://schemas.openxmlformats.org/officeDocument/2006/relationships/ctrlProp" Target="../ctrlProps/ctrlProp76.xml"/><Relationship Id="rId79" Type="http://schemas.openxmlformats.org/officeDocument/2006/relationships/ctrlProp" Target="../ctrlProps/ctrlProp77.xml"/><Relationship Id="rId170" Type="http://schemas.openxmlformats.org/officeDocument/2006/relationships/ctrlProp" Target="../ctrlProps/ctrlProp168.xml"/><Relationship Id="rId171" Type="http://schemas.openxmlformats.org/officeDocument/2006/relationships/ctrlProp" Target="../ctrlProps/ctrlProp169.xml"/><Relationship Id="rId172" Type="http://schemas.openxmlformats.org/officeDocument/2006/relationships/ctrlProp" Target="../ctrlProps/ctrlProp170.xml"/><Relationship Id="rId173" Type="http://schemas.openxmlformats.org/officeDocument/2006/relationships/ctrlProp" Target="../ctrlProps/ctrlProp171.xml"/><Relationship Id="rId174" Type="http://schemas.openxmlformats.org/officeDocument/2006/relationships/ctrlProp" Target="../ctrlProps/ctrlProp172.xml"/><Relationship Id="rId175" Type="http://schemas.openxmlformats.org/officeDocument/2006/relationships/ctrlProp" Target="../ctrlProps/ctrlProp173.xml"/><Relationship Id="rId176" Type="http://schemas.openxmlformats.org/officeDocument/2006/relationships/ctrlProp" Target="../ctrlProps/ctrlProp174.xml"/><Relationship Id="rId177" Type="http://schemas.openxmlformats.org/officeDocument/2006/relationships/ctrlProp" Target="../ctrlProps/ctrlProp175.xml"/><Relationship Id="rId178" Type="http://schemas.openxmlformats.org/officeDocument/2006/relationships/ctrlProp" Target="../ctrlProps/ctrlProp176.xml"/><Relationship Id="rId179" Type="http://schemas.openxmlformats.org/officeDocument/2006/relationships/ctrlProp" Target="../ctrlProps/ctrlProp177.xml"/><Relationship Id="rId260" Type="http://schemas.openxmlformats.org/officeDocument/2006/relationships/ctrlProp" Target="../ctrlProps/ctrlProp258.xml"/><Relationship Id="rId10" Type="http://schemas.openxmlformats.org/officeDocument/2006/relationships/ctrlProp" Target="../ctrlProps/ctrlProp8.xml"/><Relationship Id="rId11" Type="http://schemas.openxmlformats.org/officeDocument/2006/relationships/ctrlProp" Target="../ctrlProps/ctrlProp9.xml"/><Relationship Id="rId12" Type="http://schemas.openxmlformats.org/officeDocument/2006/relationships/ctrlProp" Target="../ctrlProps/ctrlProp10.xml"/><Relationship Id="rId13" Type="http://schemas.openxmlformats.org/officeDocument/2006/relationships/ctrlProp" Target="../ctrlProps/ctrlProp11.xml"/><Relationship Id="rId14" Type="http://schemas.openxmlformats.org/officeDocument/2006/relationships/ctrlProp" Target="../ctrlProps/ctrlProp12.xml"/><Relationship Id="rId15" Type="http://schemas.openxmlformats.org/officeDocument/2006/relationships/ctrlProp" Target="../ctrlProps/ctrlProp13.xml"/><Relationship Id="rId16" Type="http://schemas.openxmlformats.org/officeDocument/2006/relationships/ctrlProp" Target="../ctrlProps/ctrlProp14.xml"/><Relationship Id="rId17" Type="http://schemas.openxmlformats.org/officeDocument/2006/relationships/ctrlProp" Target="../ctrlProps/ctrlProp15.xml"/><Relationship Id="rId18" Type="http://schemas.openxmlformats.org/officeDocument/2006/relationships/ctrlProp" Target="../ctrlProps/ctrlProp16.xml"/><Relationship Id="rId19" Type="http://schemas.openxmlformats.org/officeDocument/2006/relationships/ctrlProp" Target="../ctrlProps/ctrlProp17.xml"/><Relationship Id="rId261" Type="http://schemas.openxmlformats.org/officeDocument/2006/relationships/ctrlProp" Target="../ctrlProps/ctrlProp259.xml"/><Relationship Id="rId262" Type="http://schemas.openxmlformats.org/officeDocument/2006/relationships/ctrlProp" Target="../ctrlProps/ctrlProp260.xml"/><Relationship Id="rId263" Type="http://schemas.openxmlformats.org/officeDocument/2006/relationships/ctrlProp" Target="../ctrlProps/ctrlProp261.xml"/><Relationship Id="rId264" Type="http://schemas.openxmlformats.org/officeDocument/2006/relationships/ctrlProp" Target="../ctrlProps/ctrlProp262.xml"/><Relationship Id="rId110" Type="http://schemas.openxmlformats.org/officeDocument/2006/relationships/ctrlProp" Target="../ctrlProps/ctrlProp108.xml"/><Relationship Id="rId111" Type="http://schemas.openxmlformats.org/officeDocument/2006/relationships/ctrlProp" Target="../ctrlProps/ctrlProp109.xml"/><Relationship Id="rId112" Type="http://schemas.openxmlformats.org/officeDocument/2006/relationships/ctrlProp" Target="../ctrlProps/ctrlProp110.xml"/><Relationship Id="rId113" Type="http://schemas.openxmlformats.org/officeDocument/2006/relationships/ctrlProp" Target="../ctrlProps/ctrlProp111.xml"/><Relationship Id="rId114" Type="http://schemas.openxmlformats.org/officeDocument/2006/relationships/ctrlProp" Target="../ctrlProps/ctrlProp112.xml"/><Relationship Id="rId115" Type="http://schemas.openxmlformats.org/officeDocument/2006/relationships/ctrlProp" Target="../ctrlProps/ctrlProp113.xml"/><Relationship Id="rId116" Type="http://schemas.openxmlformats.org/officeDocument/2006/relationships/ctrlProp" Target="../ctrlProps/ctrlProp114.xml"/><Relationship Id="rId117" Type="http://schemas.openxmlformats.org/officeDocument/2006/relationships/ctrlProp" Target="../ctrlProps/ctrlProp115.xml"/><Relationship Id="rId118" Type="http://schemas.openxmlformats.org/officeDocument/2006/relationships/ctrlProp" Target="../ctrlProps/ctrlProp116.xml"/><Relationship Id="rId119" Type="http://schemas.openxmlformats.org/officeDocument/2006/relationships/ctrlProp" Target="../ctrlProps/ctrlProp117.xml"/><Relationship Id="rId200" Type="http://schemas.openxmlformats.org/officeDocument/2006/relationships/ctrlProp" Target="../ctrlProps/ctrlProp198.xml"/><Relationship Id="rId201" Type="http://schemas.openxmlformats.org/officeDocument/2006/relationships/ctrlProp" Target="../ctrlProps/ctrlProp199.xml"/><Relationship Id="rId202" Type="http://schemas.openxmlformats.org/officeDocument/2006/relationships/ctrlProp" Target="../ctrlProps/ctrlProp200.xml"/><Relationship Id="rId203" Type="http://schemas.openxmlformats.org/officeDocument/2006/relationships/ctrlProp" Target="../ctrlProps/ctrlProp201.xml"/><Relationship Id="rId204" Type="http://schemas.openxmlformats.org/officeDocument/2006/relationships/ctrlProp" Target="../ctrlProps/ctrlProp202.xml"/><Relationship Id="rId205" Type="http://schemas.openxmlformats.org/officeDocument/2006/relationships/ctrlProp" Target="../ctrlProps/ctrlProp203.xml"/><Relationship Id="rId206" Type="http://schemas.openxmlformats.org/officeDocument/2006/relationships/ctrlProp" Target="../ctrlProps/ctrlProp204.xml"/><Relationship Id="rId207" Type="http://schemas.openxmlformats.org/officeDocument/2006/relationships/ctrlProp" Target="../ctrlProps/ctrlProp205.xml"/><Relationship Id="rId208" Type="http://schemas.openxmlformats.org/officeDocument/2006/relationships/ctrlProp" Target="../ctrlProps/ctrlProp206.xml"/><Relationship Id="rId209" Type="http://schemas.openxmlformats.org/officeDocument/2006/relationships/ctrlProp" Target="../ctrlProps/ctrlProp207.xml"/><Relationship Id="rId265" Type="http://schemas.openxmlformats.org/officeDocument/2006/relationships/ctrlProp" Target="../ctrlProps/ctrlProp263.xml"/><Relationship Id="rId266" Type="http://schemas.openxmlformats.org/officeDocument/2006/relationships/ctrlProp" Target="../ctrlProps/ctrlProp264.xml"/><Relationship Id="rId267" Type="http://schemas.openxmlformats.org/officeDocument/2006/relationships/ctrlProp" Target="../ctrlProps/ctrlProp265.xml"/><Relationship Id="rId268" Type="http://schemas.openxmlformats.org/officeDocument/2006/relationships/ctrlProp" Target="../ctrlProps/ctrlProp266.xml"/><Relationship Id="rId269" Type="http://schemas.openxmlformats.org/officeDocument/2006/relationships/ctrlProp" Target="../ctrlProps/ctrlProp267.xml"/><Relationship Id="rId350" Type="http://schemas.openxmlformats.org/officeDocument/2006/relationships/ctrlProp" Target="../ctrlProps/ctrlProp348.xml"/><Relationship Id="rId351" Type="http://schemas.openxmlformats.org/officeDocument/2006/relationships/ctrlProp" Target="../ctrlProps/ctrlProp349.xml"/><Relationship Id="rId352" Type="http://schemas.openxmlformats.org/officeDocument/2006/relationships/ctrlProp" Target="../ctrlProps/ctrlProp350.xml"/><Relationship Id="rId353" Type="http://schemas.openxmlformats.org/officeDocument/2006/relationships/ctrlProp" Target="../ctrlProps/ctrlProp351.xml"/><Relationship Id="rId354" Type="http://schemas.openxmlformats.org/officeDocument/2006/relationships/ctrlProp" Target="../ctrlProps/ctrlProp352.xml"/><Relationship Id="rId355" Type="http://schemas.openxmlformats.org/officeDocument/2006/relationships/ctrlProp" Target="../ctrlProps/ctrlProp353.xml"/><Relationship Id="rId356" Type="http://schemas.openxmlformats.org/officeDocument/2006/relationships/ctrlProp" Target="../ctrlProps/ctrlProp354.xml"/><Relationship Id="rId357" Type="http://schemas.openxmlformats.org/officeDocument/2006/relationships/ctrlProp" Target="../ctrlProps/ctrlProp355.xml"/><Relationship Id="rId358" Type="http://schemas.openxmlformats.org/officeDocument/2006/relationships/ctrlProp" Target="../ctrlProps/ctrlProp356.xml"/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7" Type="http://schemas.openxmlformats.org/officeDocument/2006/relationships/ctrlProp" Target="../ctrlProps/ctrlProp5.xml"/><Relationship Id="rId8" Type="http://schemas.openxmlformats.org/officeDocument/2006/relationships/ctrlProp" Target="../ctrlProps/ctrlProp6.xml"/><Relationship Id="rId9" Type="http://schemas.openxmlformats.org/officeDocument/2006/relationships/ctrlProp" Target="../ctrlProps/ctrlProp7.xml"/><Relationship Id="rId359" Type="http://schemas.openxmlformats.org/officeDocument/2006/relationships/ctrlProp" Target="../ctrlProps/ctrlProp357.xml"/><Relationship Id="rId80" Type="http://schemas.openxmlformats.org/officeDocument/2006/relationships/ctrlProp" Target="../ctrlProps/ctrlProp78.xml"/><Relationship Id="rId81" Type="http://schemas.openxmlformats.org/officeDocument/2006/relationships/ctrlProp" Target="../ctrlProps/ctrlProp79.xml"/><Relationship Id="rId82" Type="http://schemas.openxmlformats.org/officeDocument/2006/relationships/ctrlProp" Target="../ctrlProps/ctrlProp80.xml"/><Relationship Id="rId83" Type="http://schemas.openxmlformats.org/officeDocument/2006/relationships/ctrlProp" Target="../ctrlProps/ctrlProp81.xml"/><Relationship Id="rId84" Type="http://schemas.openxmlformats.org/officeDocument/2006/relationships/ctrlProp" Target="../ctrlProps/ctrlProp82.xml"/><Relationship Id="rId85" Type="http://schemas.openxmlformats.org/officeDocument/2006/relationships/ctrlProp" Target="../ctrlProps/ctrlProp83.xml"/><Relationship Id="rId86" Type="http://schemas.openxmlformats.org/officeDocument/2006/relationships/ctrlProp" Target="../ctrlProps/ctrlProp84.xml"/><Relationship Id="rId87" Type="http://schemas.openxmlformats.org/officeDocument/2006/relationships/ctrlProp" Target="../ctrlProps/ctrlProp85.xml"/><Relationship Id="rId88" Type="http://schemas.openxmlformats.org/officeDocument/2006/relationships/ctrlProp" Target="../ctrlProps/ctrlProp86.xml"/><Relationship Id="rId89" Type="http://schemas.openxmlformats.org/officeDocument/2006/relationships/ctrlProp" Target="../ctrlProps/ctrlProp87.xml"/><Relationship Id="rId180" Type="http://schemas.openxmlformats.org/officeDocument/2006/relationships/ctrlProp" Target="../ctrlProps/ctrlProp178.xml"/><Relationship Id="rId181" Type="http://schemas.openxmlformats.org/officeDocument/2006/relationships/ctrlProp" Target="../ctrlProps/ctrlProp179.xml"/><Relationship Id="rId182" Type="http://schemas.openxmlformats.org/officeDocument/2006/relationships/ctrlProp" Target="../ctrlProps/ctrlProp180.xml"/><Relationship Id="rId183" Type="http://schemas.openxmlformats.org/officeDocument/2006/relationships/ctrlProp" Target="../ctrlProps/ctrlProp181.xml"/><Relationship Id="rId184" Type="http://schemas.openxmlformats.org/officeDocument/2006/relationships/ctrlProp" Target="../ctrlProps/ctrlProp182.xml"/><Relationship Id="rId185" Type="http://schemas.openxmlformats.org/officeDocument/2006/relationships/ctrlProp" Target="../ctrlProps/ctrlProp183.xml"/><Relationship Id="rId186" Type="http://schemas.openxmlformats.org/officeDocument/2006/relationships/ctrlProp" Target="../ctrlProps/ctrlProp184.xml"/><Relationship Id="rId187" Type="http://schemas.openxmlformats.org/officeDocument/2006/relationships/ctrlProp" Target="../ctrlProps/ctrlProp185.xml"/><Relationship Id="rId188" Type="http://schemas.openxmlformats.org/officeDocument/2006/relationships/ctrlProp" Target="../ctrlProps/ctrlProp186.xml"/><Relationship Id="rId189" Type="http://schemas.openxmlformats.org/officeDocument/2006/relationships/ctrlProp" Target="../ctrlProps/ctrlProp187.xml"/><Relationship Id="rId270" Type="http://schemas.openxmlformats.org/officeDocument/2006/relationships/ctrlProp" Target="../ctrlProps/ctrlProp268.xml"/><Relationship Id="rId20" Type="http://schemas.openxmlformats.org/officeDocument/2006/relationships/ctrlProp" Target="../ctrlProps/ctrlProp18.xml"/><Relationship Id="rId21" Type="http://schemas.openxmlformats.org/officeDocument/2006/relationships/ctrlProp" Target="../ctrlProps/ctrlProp19.xml"/><Relationship Id="rId22" Type="http://schemas.openxmlformats.org/officeDocument/2006/relationships/ctrlProp" Target="../ctrlProps/ctrlProp20.xml"/><Relationship Id="rId23" Type="http://schemas.openxmlformats.org/officeDocument/2006/relationships/ctrlProp" Target="../ctrlProps/ctrlProp21.xml"/><Relationship Id="rId24" Type="http://schemas.openxmlformats.org/officeDocument/2006/relationships/ctrlProp" Target="../ctrlProps/ctrlProp22.xml"/><Relationship Id="rId25" Type="http://schemas.openxmlformats.org/officeDocument/2006/relationships/ctrlProp" Target="../ctrlProps/ctrlProp23.xml"/><Relationship Id="rId26" Type="http://schemas.openxmlformats.org/officeDocument/2006/relationships/ctrlProp" Target="../ctrlProps/ctrlProp24.xml"/><Relationship Id="rId27" Type="http://schemas.openxmlformats.org/officeDocument/2006/relationships/ctrlProp" Target="../ctrlProps/ctrlProp25.xml"/><Relationship Id="rId28" Type="http://schemas.openxmlformats.org/officeDocument/2006/relationships/ctrlProp" Target="../ctrlProps/ctrlProp26.xml"/><Relationship Id="rId29" Type="http://schemas.openxmlformats.org/officeDocument/2006/relationships/ctrlProp" Target="../ctrlProps/ctrlProp27.xml"/><Relationship Id="rId271" Type="http://schemas.openxmlformats.org/officeDocument/2006/relationships/ctrlProp" Target="../ctrlProps/ctrlProp269.xml"/><Relationship Id="rId272" Type="http://schemas.openxmlformats.org/officeDocument/2006/relationships/ctrlProp" Target="../ctrlProps/ctrlProp270.xml"/><Relationship Id="rId273" Type="http://schemas.openxmlformats.org/officeDocument/2006/relationships/ctrlProp" Target="../ctrlProps/ctrlProp271.xml"/><Relationship Id="rId274" Type="http://schemas.openxmlformats.org/officeDocument/2006/relationships/ctrlProp" Target="../ctrlProps/ctrlProp272.xml"/><Relationship Id="rId120" Type="http://schemas.openxmlformats.org/officeDocument/2006/relationships/ctrlProp" Target="../ctrlProps/ctrlProp118.xml"/><Relationship Id="rId121" Type="http://schemas.openxmlformats.org/officeDocument/2006/relationships/ctrlProp" Target="../ctrlProps/ctrlProp119.xml"/><Relationship Id="rId122" Type="http://schemas.openxmlformats.org/officeDocument/2006/relationships/ctrlProp" Target="../ctrlProps/ctrlProp120.xml"/><Relationship Id="rId123" Type="http://schemas.openxmlformats.org/officeDocument/2006/relationships/ctrlProp" Target="../ctrlProps/ctrlProp121.xml"/><Relationship Id="rId124" Type="http://schemas.openxmlformats.org/officeDocument/2006/relationships/ctrlProp" Target="../ctrlProps/ctrlProp122.xml"/><Relationship Id="rId125" Type="http://schemas.openxmlformats.org/officeDocument/2006/relationships/ctrlProp" Target="../ctrlProps/ctrlProp123.xml"/><Relationship Id="rId126" Type="http://schemas.openxmlformats.org/officeDocument/2006/relationships/ctrlProp" Target="../ctrlProps/ctrlProp124.xml"/><Relationship Id="rId127" Type="http://schemas.openxmlformats.org/officeDocument/2006/relationships/ctrlProp" Target="../ctrlProps/ctrlProp125.xml"/><Relationship Id="rId128" Type="http://schemas.openxmlformats.org/officeDocument/2006/relationships/ctrlProp" Target="../ctrlProps/ctrlProp126.xml"/><Relationship Id="rId129" Type="http://schemas.openxmlformats.org/officeDocument/2006/relationships/ctrlProp" Target="../ctrlProps/ctrlProp127.xml"/><Relationship Id="rId210" Type="http://schemas.openxmlformats.org/officeDocument/2006/relationships/ctrlProp" Target="../ctrlProps/ctrlProp208.xml"/><Relationship Id="rId211" Type="http://schemas.openxmlformats.org/officeDocument/2006/relationships/ctrlProp" Target="../ctrlProps/ctrlProp209.xml"/><Relationship Id="rId212" Type="http://schemas.openxmlformats.org/officeDocument/2006/relationships/ctrlProp" Target="../ctrlProps/ctrlProp210.xml"/><Relationship Id="rId213" Type="http://schemas.openxmlformats.org/officeDocument/2006/relationships/ctrlProp" Target="../ctrlProps/ctrlProp211.xml"/><Relationship Id="rId214" Type="http://schemas.openxmlformats.org/officeDocument/2006/relationships/ctrlProp" Target="../ctrlProps/ctrlProp212.xml"/><Relationship Id="rId215" Type="http://schemas.openxmlformats.org/officeDocument/2006/relationships/ctrlProp" Target="../ctrlProps/ctrlProp213.xml"/><Relationship Id="rId216" Type="http://schemas.openxmlformats.org/officeDocument/2006/relationships/ctrlProp" Target="../ctrlProps/ctrlProp214.xml"/><Relationship Id="rId217" Type="http://schemas.openxmlformats.org/officeDocument/2006/relationships/ctrlProp" Target="../ctrlProps/ctrlProp215.xml"/><Relationship Id="rId218" Type="http://schemas.openxmlformats.org/officeDocument/2006/relationships/ctrlProp" Target="../ctrlProps/ctrlProp216.xml"/><Relationship Id="rId219" Type="http://schemas.openxmlformats.org/officeDocument/2006/relationships/ctrlProp" Target="../ctrlProps/ctrlProp217.xml"/><Relationship Id="rId275" Type="http://schemas.openxmlformats.org/officeDocument/2006/relationships/ctrlProp" Target="../ctrlProps/ctrlProp273.xml"/><Relationship Id="rId276" Type="http://schemas.openxmlformats.org/officeDocument/2006/relationships/ctrlProp" Target="../ctrlProps/ctrlProp274.xml"/><Relationship Id="rId277" Type="http://schemas.openxmlformats.org/officeDocument/2006/relationships/ctrlProp" Target="../ctrlProps/ctrlProp275.xml"/><Relationship Id="rId278" Type="http://schemas.openxmlformats.org/officeDocument/2006/relationships/ctrlProp" Target="../ctrlProps/ctrlProp276.xml"/><Relationship Id="rId279" Type="http://schemas.openxmlformats.org/officeDocument/2006/relationships/ctrlProp" Target="../ctrlProps/ctrlProp277.xml"/><Relationship Id="rId300" Type="http://schemas.openxmlformats.org/officeDocument/2006/relationships/ctrlProp" Target="../ctrlProps/ctrlProp298.xml"/><Relationship Id="rId301" Type="http://schemas.openxmlformats.org/officeDocument/2006/relationships/ctrlProp" Target="../ctrlProps/ctrlProp299.xml"/><Relationship Id="rId302" Type="http://schemas.openxmlformats.org/officeDocument/2006/relationships/ctrlProp" Target="../ctrlProps/ctrlProp300.xml"/><Relationship Id="rId303" Type="http://schemas.openxmlformats.org/officeDocument/2006/relationships/ctrlProp" Target="../ctrlProps/ctrlProp301.xml"/><Relationship Id="rId304" Type="http://schemas.openxmlformats.org/officeDocument/2006/relationships/ctrlProp" Target="../ctrlProps/ctrlProp302.xml"/><Relationship Id="rId305" Type="http://schemas.openxmlformats.org/officeDocument/2006/relationships/ctrlProp" Target="../ctrlProps/ctrlProp303.xml"/><Relationship Id="rId306" Type="http://schemas.openxmlformats.org/officeDocument/2006/relationships/ctrlProp" Target="../ctrlProps/ctrlProp304.xml"/><Relationship Id="rId307" Type="http://schemas.openxmlformats.org/officeDocument/2006/relationships/ctrlProp" Target="../ctrlProps/ctrlProp305.xml"/><Relationship Id="rId308" Type="http://schemas.openxmlformats.org/officeDocument/2006/relationships/ctrlProp" Target="../ctrlProps/ctrlProp306.xml"/><Relationship Id="rId309" Type="http://schemas.openxmlformats.org/officeDocument/2006/relationships/ctrlProp" Target="../ctrlProps/ctrlProp307.xml"/><Relationship Id="rId360" Type="http://schemas.openxmlformats.org/officeDocument/2006/relationships/ctrlProp" Target="../ctrlProps/ctrlProp358.xml"/><Relationship Id="rId361" Type="http://schemas.openxmlformats.org/officeDocument/2006/relationships/ctrlProp" Target="../ctrlProps/ctrlProp359.xml"/><Relationship Id="rId362" Type="http://schemas.openxmlformats.org/officeDocument/2006/relationships/ctrlProp" Target="../ctrlProps/ctrlProp360.xml"/><Relationship Id="rId363" Type="http://schemas.openxmlformats.org/officeDocument/2006/relationships/ctrlProp" Target="../ctrlProps/ctrlProp361.xml"/><Relationship Id="rId364" Type="http://schemas.openxmlformats.org/officeDocument/2006/relationships/ctrlProp" Target="../ctrlProps/ctrlProp362.xml"/><Relationship Id="rId365" Type="http://schemas.openxmlformats.org/officeDocument/2006/relationships/ctrlProp" Target="../ctrlProps/ctrlProp363.xml"/><Relationship Id="rId366" Type="http://schemas.openxmlformats.org/officeDocument/2006/relationships/ctrlProp" Target="../ctrlProps/ctrlProp364.xml"/><Relationship Id="rId367" Type="http://schemas.openxmlformats.org/officeDocument/2006/relationships/ctrlProp" Target="../ctrlProps/ctrlProp365.xml"/><Relationship Id="rId368" Type="http://schemas.openxmlformats.org/officeDocument/2006/relationships/ctrlProp" Target="../ctrlProps/ctrlProp366.xml"/><Relationship Id="rId369" Type="http://schemas.openxmlformats.org/officeDocument/2006/relationships/ctrlProp" Target="../ctrlProps/ctrlProp367.xml"/><Relationship Id="rId90" Type="http://schemas.openxmlformats.org/officeDocument/2006/relationships/ctrlProp" Target="../ctrlProps/ctrlProp88.xml"/><Relationship Id="rId91" Type="http://schemas.openxmlformats.org/officeDocument/2006/relationships/ctrlProp" Target="../ctrlProps/ctrlProp89.xml"/><Relationship Id="rId92" Type="http://schemas.openxmlformats.org/officeDocument/2006/relationships/ctrlProp" Target="../ctrlProps/ctrlProp90.xml"/><Relationship Id="rId93" Type="http://schemas.openxmlformats.org/officeDocument/2006/relationships/ctrlProp" Target="../ctrlProps/ctrlProp91.xml"/><Relationship Id="rId94" Type="http://schemas.openxmlformats.org/officeDocument/2006/relationships/ctrlProp" Target="../ctrlProps/ctrlProp92.xml"/><Relationship Id="rId95" Type="http://schemas.openxmlformats.org/officeDocument/2006/relationships/ctrlProp" Target="../ctrlProps/ctrlProp93.xml"/><Relationship Id="rId96" Type="http://schemas.openxmlformats.org/officeDocument/2006/relationships/ctrlProp" Target="../ctrlProps/ctrlProp94.xml"/><Relationship Id="rId97" Type="http://schemas.openxmlformats.org/officeDocument/2006/relationships/ctrlProp" Target="../ctrlProps/ctrlProp95.xml"/><Relationship Id="rId98" Type="http://schemas.openxmlformats.org/officeDocument/2006/relationships/ctrlProp" Target="../ctrlProps/ctrlProp96.xml"/><Relationship Id="rId99" Type="http://schemas.openxmlformats.org/officeDocument/2006/relationships/ctrlProp" Target="../ctrlProps/ctrlProp97.xml"/><Relationship Id="rId190" Type="http://schemas.openxmlformats.org/officeDocument/2006/relationships/ctrlProp" Target="../ctrlProps/ctrlProp188.xml"/><Relationship Id="rId191" Type="http://schemas.openxmlformats.org/officeDocument/2006/relationships/ctrlProp" Target="../ctrlProps/ctrlProp189.xml"/><Relationship Id="rId192" Type="http://schemas.openxmlformats.org/officeDocument/2006/relationships/ctrlProp" Target="../ctrlProps/ctrlProp190.xml"/><Relationship Id="rId193" Type="http://schemas.openxmlformats.org/officeDocument/2006/relationships/ctrlProp" Target="../ctrlProps/ctrlProp191.xml"/><Relationship Id="rId194" Type="http://schemas.openxmlformats.org/officeDocument/2006/relationships/ctrlProp" Target="../ctrlProps/ctrlProp192.xml"/><Relationship Id="rId195" Type="http://schemas.openxmlformats.org/officeDocument/2006/relationships/ctrlProp" Target="../ctrlProps/ctrlProp193.xml"/><Relationship Id="rId196" Type="http://schemas.openxmlformats.org/officeDocument/2006/relationships/ctrlProp" Target="../ctrlProps/ctrlProp194.xml"/><Relationship Id="rId197" Type="http://schemas.openxmlformats.org/officeDocument/2006/relationships/ctrlProp" Target="../ctrlProps/ctrlProp195.xml"/><Relationship Id="rId198" Type="http://schemas.openxmlformats.org/officeDocument/2006/relationships/ctrlProp" Target="../ctrlProps/ctrlProp196.xml"/><Relationship Id="rId199" Type="http://schemas.openxmlformats.org/officeDocument/2006/relationships/ctrlProp" Target="../ctrlProps/ctrlProp197.xml"/><Relationship Id="rId280" Type="http://schemas.openxmlformats.org/officeDocument/2006/relationships/ctrlProp" Target="../ctrlProps/ctrlProp278.xml"/><Relationship Id="rId30" Type="http://schemas.openxmlformats.org/officeDocument/2006/relationships/ctrlProp" Target="../ctrlProps/ctrlProp28.xml"/><Relationship Id="rId31" Type="http://schemas.openxmlformats.org/officeDocument/2006/relationships/ctrlProp" Target="../ctrlProps/ctrlProp29.xml"/><Relationship Id="rId32" Type="http://schemas.openxmlformats.org/officeDocument/2006/relationships/ctrlProp" Target="../ctrlProps/ctrlProp30.xml"/><Relationship Id="rId33" Type="http://schemas.openxmlformats.org/officeDocument/2006/relationships/ctrlProp" Target="../ctrlProps/ctrlProp31.xml"/><Relationship Id="rId34" Type="http://schemas.openxmlformats.org/officeDocument/2006/relationships/ctrlProp" Target="../ctrlProps/ctrlProp32.xml"/><Relationship Id="rId35" Type="http://schemas.openxmlformats.org/officeDocument/2006/relationships/ctrlProp" Target="../ctrlProps/ctrlProp33.xml"/><Relationship Id="rId36" Type="http://schemas.openxmlformats.org/officeDocument/2006/relationships/ctrlProp" Target="../ctrlProps/ctrlProp34.xml"/><Relationship Id="rId37" Type="http://schemas.openxmlformats.org/officeDocument/2006/relationships/ctrlProp" Target="../ctrlProps/ctrlProp35.xml"/><Relationship Id="rId38" Type="http://schemas.openxmlformats.org/officeDocument/2006/relationships/ctrlProp" Target="../ctrlProps/ctrlProp36.xml"/><Relationship Id="rId39" Type="http://schemas.openxmlformats.org/officeDocument/2006/relationships/ctrlProp" Target="../ctrlProps/ctrlProp37.xml"/><Relationship Id="rId281" Type="http://schemas.openxmlformats.org/officeDocument/2006/relationships/ctrlProp" Target="../ctrlProps/ctrlProp279.xml"/><Relationship Id="rId282" Type="http://schemas.openxmlformats.org/officeDocument/2006/relationships/ctrlProp" Target="../ctrlProps/ctrlProp280.xml"/><Relationship Id="rId283" Type="http://schemas.openxmlformats.org/officeDocument/2006/relationships/ctrlProp" Target="../ctrlProps/ctrlProp281.xml"/><Relationship Id="rId284" Type="http://schemas.openxmlformats.org/officeDocument/2006/relationships/ctrlProp" Target="../ctrlProps/ctrlProp282.xml"/><Relationship Id="rId130" Type="http://schemas.openxmlformats.org/officeDocument/2006/relationships/ctrlProp" Target="../ctrlProps/ctrlProp128.xml"/><Relationship Id="rId131" Type="http://schemas.openxmlformats.org/officeDocument/2006/relationships/ctrlProp" Target="../ctrlProps/ctrlProp129.xml"/><Relationship Id="rId132" Type="http://schemas.openxmlformats.org/officeDocument/2006/relationships/ctrlProp" Target="../ctrlProps/ctrlProp130.xml"/><Relationship Id="rId133" Type="http://schemas.openxmlformats.org/officeDocument/2006/relationships/ctrlProp" Target="../ctrlProps/ctrlProp131.xml"/><Relationship Id="rId220" Type="http://schemas.openxmlformats.org/officeDocument/2006/relationships/ctrlProp" Target="../ctrlProps/ctrlProp218.xml"/><Relationship Id="rId221" Type="http://schemas.openxmlformats.org/officeDocument/2006/relationships/ctrlProp" Target="../ctrlProps/ctrlProp219.xml"/><Relationship Id="rId222" Type="http://schemas.openxmlformats.org/officeDocument/2006/relationships/ctrlProp" Target="../ctrlProps/ctrlProp220.xml"/><Relationship Id="rId223" Type="http://schemas.openxmlformats.org/officeDocument/2006/relationships/ctrlProp" Target="../ctrlProps/ctrlProp221.xml"/><Relationship Id="rId224" Type="http://schemas.openxmlformats.org/officeDocument/2006/relationships/ctrlProp" Target="../ctrlProps/ctrlProp222.xml"/><Relationship Id="rId225" Type="http://schemas.openxmlformats.org/officeDocument/2006/relationships/ctrlProp" Target="../ctrlProps/ctrlProp223.xml"/><Relationship Id="rId226" Type="http://schemas.openxmlformats.org/officeDocument/2006/relationships/ctrlProp" Target="../ctrlProps/ctrlProp224.xml"/><Relationship Id="rId227" Type="http://schemas.openxmlformats.org/officeDocument/2006/relationships/ctrlProp" Target="../ctrlProps/ctrlProp225.xml"/><Relationship Id="rId228" Type="http://schemas.openxmlformats.org/officeDocument/2006/relationships/ctrlProp" Target="../ctrlProps/ctrlProp226.xml"/><Relationship Id="rId229" Type="http://schemas.openxmlformats.org/officeDocument/2006/relationships/ctrlProp" Target="../ctrlProps/ctrlProp227.xml"/><Relationship Id="rId134" Type="http://schemas.openxmlformats.org/officeDocument/2006/relationships/ctrlProp" Target="../ctrlProps/ctrlProp132.xml"/><Relationship Id="rId135" Type="http://schemas.openxmlformats.org/officeDocument/2006/relationships/ctrlProp" Target="../ctrlProps/ctrlProp133.xml"/><Relationship Id="rId136" Type="http://schemas.openxmlformats.org/officeDocument/2006/relationships/ctrlProp" Target="../ctrlProps/ctrlProp134.xml"/><Relationship Id="rId137" Type="http://schemas.openxmlformats.org/officeDocument/2006/relationships/ctrlProp" Target="../ctrlProps/ctrlProp135.xml"/><Relationship Id="rId138" Type="http://schemas.openxmlformats.org/officeDocument/2006/relationships/ctrlProp" Target="../ctrlProps/ctrlProp136.xml"/><Relationship Id="rId139" Type="http://schemas.openxmlformats.org/officeDocument/2006/relationships/ctrlProp" Target="../ctrlProps/ctrlProp137.xml"/><Relationship Id="rId285" Type="http://schemas.openxmlformats.org/officeDocument/2006/relationships/ctrlProp" Target="../ctrlProps/ctrlProp283.xml"/><Relationship Id="rId286" Type="http://schemas.openxmlformats.org/officeDocument/2006/relationships/ctrlProp" Target="../ctrlProps/ctrlProp284.xml"/><Relationship Id="rId287" Type="http://schemas.openxmlformats.org/officeDocument/2006/relationships/ctrlProp" Target="../ctrlProps/ctrlProp285.xml"/><Relationship Id="rId288" Type="http://schemas.openxmlformats.org/officeDocument/2006/relationships/ctrlProp" Target="../ctrlProps/ctrlProp286.xml"/><Relationship Id="rId289" Type="http://schemas.openxmlformats.org/officeDocument/2006/relationships/ctrlProp" Target="../ctrlProps/ctrlProp287.xml"/><Relationship Id="rId310" Type="http://schemas.openxmlformats.org/officeDocument/2006/relationships/ctrlProp" Target="../ctrlProps/ctrlProp308.xml"/><Relationship Id="rId311" Type="http://schemas.openxmlformats.org/officeDocument/2006/relationships/ctrlProp" Target="../ctrlProps/ctrlProp309.xml"/><Relationship Id="rId312" Type="http://schemas.openxmlformats.org/officeDocument/2006/relationships/ctrlProp" Target="../ctrlProps/ctrlProp310.xml"/><Relationship Id="rId313" Type="http://schemas.openxmlformats.org/officeDocument/2006/relationships/ctrlProp" Target="../ctrlProps/ctrlProp311.xml"/><Relationship Id="rId314" Type="http://schemas.openxmlformats.org/officeDocument/2006/relationships/ctrlProp" Target="../ctrlProps/ctrlProp312.xml"/><Relationship Id="rId315" Type="http://schemas.openxmlformats.org/officeDocument/2006/relationships/ctrlProp" Target="../ctrlProps/ctrlProp313.xml"/><Relationship Id="rId316" Type="http://schemas.openxmlformats.org/officeDocument/2006/relationships/ctrlProp" Target="../ctrlProps/ctrlProp314.xml"/><Relationship Id="rId317" Type="http://schemas.openxmlformats.org/officeDocument/2006/relationships/ctrlProp" Target="../ctrlProps/ctrlProp315.xml"/><Relationship Id="rId318" Type="http://schemas.openxmlformats.org/officeDocument/2006/relationships/ctrlProp" Target="../ctrlProps/ctrlProp316.xml"/><Relationship Id="rId319" Type="http://schemas.openxmlformats.org/officeDocument/2006/relationships/ctrlProp" Target="../ctrlProps/ctrlProp317.xml"/><Relationship Id="rId370" Type="http://schemas.openxmlformats.org/officeDocument/2006/relationships/ctrlProp" Target="../ctrlProps/ctrlProp368.xml"/><Relationship Id="rId371" Type="http://schemas.openxmlformats.org/officeDocument/2006/relationships/ctrlProp" Target="../ctrlProps/ctrlProp369.xml"/><Relationship Id="rId372" Type="http://schemas.openxmlformats.org/officeDocument/2006/relationships/ctrlProp" Target="../ctrlProps/ctrlProp370.xml"/><Relationship Id="rId290" Type="http://schemas.openxmlformats.org/officeDocument/2006/relationships/ctrlProp" Target="../ctrlProps/ctrlProp288.xml"/><Relationship Id="rId291" Type="http://schemas.openxmlformats.org/officeDocument/2006/relationships/ctrlProp" Target="../ctrlProps/ctrlProp289.xml"/><Relationship Id="rId292" Type="http://schemas.openxmlformats.org/officeDocument/2006/relationships/ctrlProp" Target="../ctrlProps/ctrlProp290.xml"/><Relationship Id="rId293" Type="http://schemas.openxmlformats.org/officeDocument/2006/relationships/ctrlProp" Target="../ctrlProps/ctrlProp291.xml"/><Relationship Id="rId294" Type="http://schemas.openxmlformats.org/officeDocument/2006/relationships/ctrlProp" Target="../ctrlProps/ctrlProp292.xml"/><Relationship Id="rId295" Type="http://schemas.openxmlformats.org/officeDocument/2006/relationships/ctrlProp" Target="../ctrlProps/ctrlProp293.xml"/><Relationship Id="rId296" Type="http://schemas.openxmlformats.org/officeDocument/2006/relationships/ctrlProp" Target="../ctrlProps/ctrlProp294.xml"/><Relationship Id="rId40" Type="http://schemas.openxmlformats.org/officeDocument/2006/relationships/ctrlProp" Target="../ctrlProps/ctrlProp38.xml"/><Relationship Id="rId41" Type="http://schemas.openxmlformats.org/officeDocument/2006/relationships/ctrlProp" Target="../ctrlProps/ctrlProp39.xml"/><Relationship Id="rId42" Type="http://schemas.openxmlformats.org/officeDocument/2006/relationships/ctrlProp" Target="../ctrlProps/ctrlProp40.xml"/><Relationship Id="rId43" Type="http://schemas.openxmlformats.org/officeDocument/2006/relationships/ctrlProp" Target="../ctrlProps/ctrlProp41.xml"/><Relationship Id="rId44" Type="http://schemas.openxmlformats.org/officeDocument/2006/relationships/ctrlProp" Target="../ctrlProps/ctrlProp42.xml"/><Relationship Id="rId45" Type="http://schemas.openxmlformats.org/officeDocument/2006/relationships/ctrlProp" Target="../ctrlProps/ctrlProp43.xml"/><Relationship Id="rId46" Type="http://schemas.openxmlformats.org/officeDocument/2006/relationships/ctrlProp" Target="../ctrlProps/ctrlProp44.xml"/><Relationship Id="rId47" Type="http://schemas.openxmlformats.org/officeDocument/2006/relationships/ctrlProp" Target="../ctrlProps/ctrlProp45.xml"/><Relationship Id="rId48" Type="http://schemas.openxmlformats.org/officeDocument/2006/relationships/ctrlProp" Target="../ctrlProps/ctrlProp46.xml"/><Relationship Id="rId49" Type="http://schemas.openxmlformats.org/officeDocument/2006/relationships/ctrlProp" Target="../ctrlProps/ctrlProp47.xml"/><Relationship Id="rId297" Type="http://schemas.openxmlformats.org/officeDocument/2006/relationships/ctrlProp" Target="../ctrlProps/ctrlProp295.xml"/><Relationship Id="rId298" Type="http://schemas.openxmlformats.org/officeDocument/2006/relationships/ctrlProp" Target="../ctrlProps/ctrlProp296.xml"/><Relationship Id="rId299" Type="http://schemas.openxmlformats.org/officeDocument/2006/relationships/ctrlProp" Target="../ctrlProps/ctrlProp297.xml"/><Relationship Id="rId140" Type="http://schemas.openxmlformats.org/officeDocument/2006/relationships/ctrlProp" Target="../ctrlProps/ctrlProp138.xml"/><Relationship Id="rId141" Type="http://schemas.openxmlformats.org/officeDocument/2006/relationships/ctrlProp" Target="../ctrlProps/ctrlProp139.xml"/><Relationship Id="rId142" Type="http://schemas.openxmlformats.org/officeDocument/2006/relationships/ctrlProp" Target="../ctrlProps/ctrlProp140.xml"/><Relationship Id="rId143" Type="http://schemas.openxmlformats.org/officeDocument/2006/relationships/ctrlProp" Target="../ctrlProps/ctrlProp141.xml"/><Relationship Id="rId144" Type="http://schemas.openxmlformats.org/officeDocument/2006/relationships/ctrlProp" Target="../ctrlProps/ctrlProp142.xml"/><Relationship Id="rId145" Type="http://schemas.openxmlformats.org/officeDocument/2006/relationships/ctrlProp" Target="../ctrlProps/ctrlProp143.xml"/><Relationship Id="rId146" Type="http://schemas.openxmlformats.org/officeDocument/2006/relationships/ctrlProp" Target="../ctrlProps/ctrlProp144.xml"/><Relationship Id="rId147" Type="http://schemas.openxmlformats.org/officeDocument/2006/relationships/ctrlProp" Target="../ctrlProps/ctrlProp145.xml"/><Relationship Id="rId148" Type="http://schemas.openxmlformats.org/officeDocument/2006/relationships/ctrlProp" Target="../ctrlProps/ctrlProp146.xml"/><Relationship Id="rId149" Type="http://schemas.openxmlformats.org/officeDocument/2006/relationships/ctrlProp" Target="../ctrlProps/ctrlProp147.xml"/><Relationship Id="rId230" Type="http://schemas.openxmlformats.org/officeDocument/2006/relationships/ctrlProp" Target="../ctrlProps/ctrlProp228.xml"/><Relationship Id="rId231" Type="http://schemas.openxmlformats.org/officeDocument/2006/relationships/ctrlProp" Target="../ctrlProps/ctrlProp229.xml"/><Relationship Id="rId232" Type="http://schemas.openxmlformats.org/officeDocument/2006/relationships/ctrlProp" Target="../ctrlProps/ctrlProp230.xml"/><Relationship Id="rId233" Type="http://schemas.openxmlformats.org/officeDocument/2006/relationships/ctrlProp" Target="../ctrlProps/ctrlProp231.xml"/><Relationship Id="rId234" Type="http://schemas.openxmlformats.org/officeDocument/2006/relationships/ctrlProp" Target="../ctrlProps/ctrlProp232.xml"/><Relationship Id="rId235" Type="http://schemas.openxmlformats.org/officeDocument/2006/relationships/ctrlProp" Target="../ctrlProps/ctrlProp233.xml"/><Relationship Id="rId236" Type="http://schemas.openxmlformats.org/officeDocument/2006/relationships/ctrlProp" Target="../ctrlProps/ctrlProp234.xml"/><Relationship Id="rId237" Type="http://schemas.openxmlformats.org/officeDocument/2006/relationships/ctrlProp" Target="../ctrlProps/ctrlProp235.xml"/><Relationship Id="rId238" Type="http://schemas.openxmlformats.org/officeDocument/2006/relationships/ctrlProp" Target="../ctrlProps/ctrlProp236.xml"/><Relationship Id="rId239" Type="http://schemas.openxmlformats.org/officeDocument/2006/relationships/ctrlProp" Target="../ctrlProps/ctrlProp237.xml"/><Relationship Id="rId320" Type="http://schemas.openxmlformats.org/officeDocument/2006/relationships/ctrlProp" Target="../ctrlProps/ctrlProp318.xml"/><Relationship Id="rId321" Type="http://schemas.openxmlformats.org/officeDocument/2006/relationships/ctrlProp" Target="../ctrlProps/ctrlProp319.xml"/><Relationship Id="rId322" Type="http://schemas.openxmlformats.org/officeDocument/2006/relationships/ctrlProp" Target="../ctrlProps/ctrlProp320.xml"/><Relationship Id="rId323" Type="http://schemas.openxmlformats.org/officeDocument/2006/relationships/ctrlProp" Target="../ctrlProps/ctrlProp321.xml"/><Relationship Id="rId324" Type="http://schemas.openxmlformats.org/officeDocument/2006/relationships/ctrlProp" Target="../ctrlProps/ctrlProp322.xml"/><Relationship Id="rId325" Type="http://schemas.openxmlformats.org/officeDocument/2006/relationships/ctrlProp" Target="../ctrlProps/ctrlProp323.xml"/><Relationship Id="rId326" Type="http://schemas.openxmlformats.org/officeDocument/2006/relationships/ctrlProp" Target="../ctrlProps/ctrlProp324.xml"/><Relationship Id="rId327" Type="http://schemas.openxmlformats.org/officeDocument/2006/relationships/ctrlProp" Target="../ctrlProps/ctrlProp325.xml"/><Relationship Id="rId328" Type="http://schemas.openxmlformats.org/officeDocument/2006/relationships/ctrlProp" Target="../ctrlProps/ctrlProp326.xml"/><Relationship Id="rId329" Type="http://schemas.openxmlformats.org/officeDocument/2006/relationships/ctrlProp" Target="../ctrlProps/ctrlProp327.xml"/><Relationship Id="rId50" Type="http://schemas.openxmlformats.org/officeDocument/2006/relationships/ctrlProp" Target="../ctrlProps/ctrlProp48.xml"/><Relationship Id="rId51" Type="http://schemas.openxmlformats.org/officeDocument/2006/relationships/ctrlProp" Target="../ctrlProps/ctrlProp49.xml"/><Relationship Id="rId52" Type="http://schemas.openxmlformats.org/officeDocument/2006/relationships/ctrlProp" Target="../ctrlProps/ctrlProp50.xml"/><Relationship Id="rId53" Type="http://schemas.openxmlformats.org/officeDocument/2006/relationships/ctrlProp" Target="../ctrlProps/ctrlProp51.xml"/><Relationship Id="rId54" Type="http://schemas.openxmlformats.org/officeDocument/2006/relationships/ctrlProp" Target="../ctrlProps/ctrlProp52.xml"/><Relationship Id="rId55" Type="http://schemas.openxmlformats.org/officeDocument/2006/relationships/ctrlProp" Target="../ctrlProps/ctrlProp53.xml"/><Relationship Id="rId56" Type="http://schemas.openxmlformats.org/officeDocument/2006/relationships/ctrlProp" Target="../ctrlProps/ctrlProp54.xml"/><Relationship Id="rId57" Type="http://schemas.openxmlformats.org/officeDocument/2006/relationships/ctrlProp" Target="../ctrlProps/ctrlProp55.xml"/><Relationship Id="rId58" Type="http://schemas.openxmlformats.org/officeDocument/2006/relationships/ctrlProp" Target="../ctrlProps/ctrlProp56.xml"/><Relationship Id="rId59" Type="http://schemas.openxmlformats.org/officeDocument/2006/relationships/ctrlProp" Target="../ctrlProps/ctrlProp57.xml"/><Relationship Id="rId150" Type="http://schemas.openxmlformats.org/officeDocument/2006/relationships/ctrlProp" Target="../ctrlProps/ctrlProp148.xml"/><Relationship Id="rId151" Type="http://schemas.openxmlformats.org/officeDocument/2006/relationships/ctrlProp" Target="../ctrlProps/ctrlProp149.xml"/><Relationship Id="rId152" Type="http://schemas.openxmlformats.org/officeDocument/2006/relationships/ctrlProp" Target="../ctrlProps/ctrlProp150.xml"/><Relationship Id="rId153" Type="http://schemas.openxmlformats.org/officeDocument/2006/relationships/ctrlProp" Target="../ctrlProps/ctrlProp151.xml"/><Relationship Id="rId154" Type="http://schemas.openxmlformats.org/officeDocument/2006/relationships/ctrlProp" Target="../ctrlProps/ctrlProp152.xml"/><Relationship Id="rId155" Type="http://schemas.openxmlformats.org/officeDocument/2006/relationships/ctrlProp" Target="../ctrlProps/ctrlProp153.xml"/><Relationship Id="rId156" Type="http://schemas.openxmlformats.org/officeDocument/2006/relationships/ctrlProp" Target="../ctrlProps/ctrlProp154.xml"/><Relationship Id="rId157" Type="http://schemas.openxmlformats.org/officeDocument/2006/relationships/ctrlProp" Target="../ctrlProps/ctrlProp155.xml"/><Relationship Id="rId158" Type="http://schemas.openxmlformats.org/officeDocument/2006/relationships/ctrlProp" Target="../ctrlProps/ctrlProp156.xml"/><Relationship Id="rId159" Type="http://schemas.openxmlformats.org/officeDocument/2006/relationships/ctrlProp" Target="../ctrlProps/ctrlProp157.xml"/><Relationship Id="rId240" Type="http://schemas.openxmlformats.org/officeDocument/2006/relationships/ctrlProp" Target="../ctrlProps/ctrlProp238.xml"/><Relationship Id="rId241" Type="http://schemas.openxmlformats.org/officeDocument/2006/relationships/ctrlProp" Target="../ctrlProps/ctrlProp239.xml"/><Relationship Id="rId242" Type="http://schemas.openxmlformats.org/officeDocument/2006/relationships/ctrlProp" Target="../ctrlProps/ctrlProp240.xml"/><Relationship Id="rId243" Type="http://schemas.openxmlformats.org/officeDocument/2006/relationships/ctrlProp" Target="../ctrlProps/ctrlProp241.xml"/><Relationship Id="rId244" Type="http://schemas.openxmlformats.org/officeDocument/2006/relationships/ctrlProp" Target="../ctrlProps/ctrlProp242.xml"/><Relationship Id="rId245" Type="http://schemas.openxmlformats.org/officeDocument/2006/relationships/ctrlProp" Target="../ctrlProps/ctrlProp243.xml"/><Relationship Id="rId246" Type="http://schemas.openxmlformats.org/officeDocument/2006/relationships/ctrlProp" Target="../ctrlProps/ctrlProp244.xml"/><Relationship Id="rId247" Type="http://schemas.openxmlformats.org/officeDocument/2006/relationships/ctrlProp" Target="../ctrlProps/ctrlProp245.xml"/><Relationship Id="rId248" Type="http://schemas.openxmlformats.org/officeDocument/2006/relationships/ctrlProp" Target="../ctrlProps/ctrlProp246.xml"/><Relationship Id="rId249" Type="http://schemas.openxmlformats.org/officeDocument/2006/relationships/ctrlProp" Target="../ctrlProps/ctrlProp247.xml"/><Relationship Id="rId330" Type="http://schemas.openxmlformats.org/officeDocument/2006/relationships/ctrlProp" Target="../ctrlProps/ctrlProp328.xml"/><Relationship Id="rId331" Type="http://schemas.openxmlformats.org/officeDocument/2006/relationships/ctrlProp" Target="../ctrlProps/ctrlProp329.xml"/><Relationship Id="rId332" Type="http://schemas.openxmlformats.org/officeDocument/2006/relationships/ctrlProp" Target="../ctrlProps/ctrlProp330.xml"/><Relationship Id="rId333" Type="http://schemas.openxmlformats.org/officeDocument/2006/relationships/ctrlProp" Target="../ctrlProps/ctrlProp331.xml"/><Relationship Id="rId334" Type="http://schemas.openxmlformats.org/officeDocument/2006/relationships/ctrlProp" Target="../ctrlProps/ctrlProp332.xml"/><Relationship Id="rId335" Type="http://schemas.openxmlformats.org/officeDocument/2006/relationships/ctrlProp" Target="../ctrlProps/ctrlProp333.xml"/><Relationship Id="rId336" Type="http://schemas.openxmlformats.org/officeDocument/2006/relationships/ctrlProp" Target="../ctrlProps/ctrlProp334.xml"/><Relationship Id="rId337" Type="http://schemas.openxmlformats.org/officeDocument/2006/relationships/ctrlProp" Target="../ctrlProps/ctrlProp335.xml"/><Relationship Id="rId338" Type="http://schemas.openxmlformats.org/officeDocument/2006/relationships/ctrlProp" Target="../ctrlProps/ctrlProp336.xml"/><Relationship Id="rId339" Type="http://schemas.openxmlformats.org/officeDocument/2006/relationships/ctrlProp" Target="../ctrlProps/ctrlProp337.xml"/><Relationship Id="rId60" Type="http://schemas.openxmlformats.org/officeDocument/2006/relationships/ctrlProp" Target="../ctrlProps/ctrlProp58.xml"/><Relationship Id="rId61" Type="http://schemas.openxmlformats.org/officeDocument/2006/relationships/ctrlProp" Target="../ctrlProps/ctrlProp59.xml"/><Relationship Id="rId62" Type="http://schemas.openxmlformats.org/officeDocument/2006/relationships/ctrlProp" Target="../ctrlProps/ctrlProp60.xml"/><Relationship Id="rId63" Type="http://schemas.openxmlformats.org/officeDocument/2006/relationships/ctrlProp" Target="../ctrlProps/ctrlProp61.xml"/><Relationship Id="rId64" Type="http://schemas.openxmlformats.org/officeDocument/2006/relationships/ctrlProp" Target="../ctrlProps/ctrlProp62.xml"/><Relationship Id="rId65" Type="http://schemas.openxmlformats.org/officeDocument/2006/relationships/ctrlProp" Target="../ctrlProps/ctrlProp63.xml"/><Relationship Id="rId66" Type="http://schemas.openxmlformats.org/officeDocument/2006/relationships/ctrlProp" Target="../ctrlProps/ctrlProp64.xml"/><Relationship Id="rId67" Type="http://schemas.openxmlformats.org/officeDocument/2006/relationships/ctrlProp" Target="../ctrlProps/ctrlProp65.xml"/><Relationship Id="rId68" Type="http://schemas.openxmlformats.org/officeDocument/2006/relationships/ctrlProp" Target="../ctrlProps/ctrlProp66.xml"/><Relationship Id="rId69" Type="http://schemas.openxmlformats.org/officeDocument/2006/relationships/ctrlProp" Target="../ctrlProps/ctrlProp67.xml"/><Relationship Id="rId160" Type="http://schemas.openxmlformats.org/officeDocument/2006/relationships/ctrlProp" Target="../ctrlProps/ctrlProp158.xml"/><Relationship Id="rId161" Type="http://schemas.openxmlformats.org/officeDocument/2006/relationships/ctrlProp" Target="../ctrlProps/ctrlProp159.xml"/><Relationship Id="rId162" Type="http://schemas.openxmlformats.org/officeDocument/2006/relationships/ctrlProp" Target="../ctrlProps/ctrlProp160.xml"/><Relationship Id="rId163" Type="http://schemas.openxmlformats.org/officeDocument/2006/relationships/ctrlProp" Target="../ctrlProps/ctrlProp161.xml"/><Relationship Id="rId164" Type="http://schemas.openxmlformats.org/officeDocument/2006/relationships/ctrlProp" Target="../ctrlProps/ctrlProp162.xml"/><Relationship Id="rId165" Type="http://schemas.openxmlformats.org/officeDocument/2006/relationships/ctrlProp" Target="../ctrlProps/ctrlProp163.xml"/><Relationship Id="rId166" Type="http://schemas.openxmlformats.org/officeDocument/2006/relationships/ctrlProp" Target="../ctrlProps/ctrlProp164.xml"/><Relationship Id="rId167" Type="http://schemas.openxmlformats.org/officeDocument/2006/relationships/ctrlProp" Target="../ctrlProps/ctrlProp165.xml"/><Relationship Id="rId168" Type="http://schemas.openxmlformats.org/officeDocument/2006/relationships/ctrlProp" Target="../ctrlProps/ctrlProp166.xml"/><Relationship Id="rId169" Type="http://schemas.openxmlformats.org/officeDocument/2006/relationships/ctrlProp" Target="../ctrlProps/ctrlProp167.xml"/><Relationship Id="rId250" Type="http://schemas.openxmlformats.org/officeDocument/2006/relationships/ctrlProp" Target="../ctrlProps/ctrlProp248.xml"/><Relationship Id="rId251" Type="http://schemas.openxmlformats.org/officeDocument/2006/relationships/ctrlProp" Target="../ctrlProps/ctrlProp249.xml"/><Relationship Id="rId252" Type="http://schemas.openxmlformats.org/officeDocument/2006/relationships/ctrlProp" Target="../ctrlProps/ctrlProp250.xml"/><Relationship Id="rId253" Type="http://schemas.openxmlformats.org/officeDocument/2006/relationships/ctrlProp" Target="../ctrlProps/ctrlProp251.xml"/><Relationship Id="rId254" Type="http://schemas.openxmlformats.org/officeDocument/2006/relationships/ctrlProp" Target="../ctrlProps/ctrlProp252.xml"/><Relationship Id="rId255" Type="http://schemas.openxmlformats.org/officeDocument/2006/relationships/ctrlProp" Target="../ctrlProps/ctrlProp253.xml"/><Relationship Id="rId256" Type="http://schemas.openxmlformats.org/officeDocument/2006/relationships/ctrlProp" Target="../ctrlProps/ctrlProp254.xml"/><Relationship Id="rId257" Type="http://schemas.openxmlformats.org/officeDocument/2006/relationships/ctrlProp" Target="../ctrlProps/ctrlProp255.xml"/><Relationship Id="rId258" Type="http://schemas.openxmlformats.org/officeDocument/2006/relationships/ctrlProp" Target="../ctrlProps/ctrlProp256.xml"/><Relationship Id="rId259" Type="http://schemas.openxmlformats.org/officeDocument/2006/relationships/ctrlProp" Target="../ctrlProps/ctrlProp257.xml"/><Relationship Id="rId340" Type="http://schemas.openxmlformats.org/officeDocument/2006/relationships/ctrlProp" Target="../ctrlProps/ctrlProp338.xml"/><Relationship Id="rId341" Type="http://schemas.openxmlformats.org/officeDocument/2006/relationships/ctrlProp" Target="../ctrlProps/ctrlProp339.xml"/><Relationship Id="rId342" Type="http://schemas.openxmlformats.org/officeDocument/2006/relationships/ctrlProp" Target="../ctrlProps/ctrlProp340.xml"/><Relationship Id="rId343" Type="http://schemas.openxmlformats.org/officeDocument/2006/relationships/ctrlProp" Target="../ctrlProps/ctrlProp341.xml"/><Relationship Id="rId344" Type="http://schemas.openxmlformats.org/officeDocument/2006/relationships/ctrlProp" Target="../ctrlProps/ctrlProp342.xml"/><Relationship Id="rId100" Type="http://schemas.openxmlformats.org/officeDocument/2006/relationships/ctrlProp" Target="../ctrlProps/ctrlProp98.xml"/><Relationship Id="rId101" Type="http://schemas.openxmlformats.org/officeDocument/2006/relationships/ctrlProp" Target="../ctrlProps/ctrlProp99.xml"/><Relationship Id="rId102" Type="http://schemas.openxmlformats.org/officeDocument/2006/relationships/ctrlProp" Target="../ctrlProps/ctrlProp100.xml"/><Relationship Id="rId103" Type="http://schemas.openxmlformats.org/officeDocument/2006/relationships/ctrlProp" Target="../ctrlProps/ctrlProp101.xml"/><Relationship Id="rId104" Type="http://schemas.openxmlformats.org/officeDocument/2006/relationships/ctrlProp" Target="../ctrlProps/ctrlProp102.xml"/><Relationship Id="rId105" Type="http://schemas.openxmlformats.org/officeDocument/2006/relationships/ctrlProp" Target="../ctrlProps/ctrlProp10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/>
  </sheetPr>
  <dimension ref="A3:DJ31"/>
  <sheetViews>
    <sheetView workbookViewId="0">
      <selection activeCell="Q40" sqref="Q40"/>
    </sheetView>
  </sheetViews>
  <sheetFormatPr baseColWidth="10" defaultColWidth="9.1640625" defaultRowHeight="12" x14ac:dyDescent="0"/>
  <cols>
    <col min="1" max="3" width="6.33203125" style="52" customWidth="1"/>
    <col min="4" max="5" width="27.33203125" style="52" customWidth="1"/>
    <col min="6" max="16384" width="9.1640625" style="52"/>
  </cols>
  <sheetData>
    <row r="3" spans="1:114">
      <c r="B3" s="51"/>
      <c r="C3" s="51"/>
      <c r="D3" s="51"/>
      <c r="E3" s="51"/>
      <c r="F3" s="51"/>
      <c r="G3" s="51"/>
      <c r="H3" s="51"/>
    </row>
    <row r="4" spans="1:114" ht="28">
      <c r="B4" s="53" t="s">
        <v>206</v>
      </c>
      <c r="C4" s="51"/>
      <c r="D4" s="51"/>
      <c r="E4" s="51"/>
      <c r="F4" s="51"/>
      <c r="G4" s="51"/>
      <c r="H4" s="51"/>
    </row>
    <row r="5" spans="1:114">
      <c r="B5" s="51"/>
      <c r="C5" s="51"/>
      <c r="D5" s="51"/>
      <c r="E5" s="51"/>
      <c r="F5" s="51"/>
      <c r="G5" s="51"/>
      <c r="H5" s="51"/>
    </row>
    <row r="6" spans="1:114" ht="18">
      <c r="B6" s="54" t="s">
        <v>149</v>
      </c>
      <c r="C6" s="51"/>
      <c r="D6" s="54" t="str">
        <f ca="1">MID(CELL("filename"),SEARCH("[",CELL("filename"))+1, SEARCH("]",CELL("filename"))-SEARCH("[",CELL("filename"))-1)</f>
        <v>ITU NGA training cost model (04.08.16).xlsx</v>
      </c>
      <c r="E6" s="51"/>
      <c r="F6" s="51"/>
      <c r="G6" s="51"/>
      <c r="H6" s="51"/>
    </row>
    <row r="7" spans="1:114">
      <c r="B7" s="51"/>
      <c r="C7" s="51"/>
      <c r="D7" s="51"/>
      <c r="E7" s="51"/>
      <c r="F7" s="51"/>
      <c r="G7" s="51"/>
      <c r="H7" s="51"/>
    </row>
    <row r="8" spans="1:114">
      <c r="B8" s="51"/>
      <c r="C8" s="51"/>
      <c r="D8" s="51"/>
      <c r="E8" s="51"/>
      <c r="F8" s="51"/>
      <c r="G8" s="51"/>
      <c r="H8" s="51"/>
    </row>
    <row r="10" spans="1:114" ht="23">
      <c r="C10" s="76" t="s">
        <v>140</v>
      </c>
      <c r="D10" s="55"/>
      <c r="E10" s="55"/>
    </row>
    <row r="11" spans="1:114" ht="18">
      <c r="D11" s="55"/>
      <c r="E11" s="55"/>
    </row>
    <row r="12" spans="1:114" customFormat="1" ht="15">
      <c r="A12" s="52"/>
      <c r="B12" s="60" t="s">
        <v>144</v>
      </c>
      <c r="C12" s="61"/>
      <c r="D12" s="62"/>
      <c r="E12" s="62"/>
      <c r="F12" s="63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</row>
    <row r="13" spans="1:114" customFormat="1" ht="14">
      <c r="A13" s="52"/>
      <c r="B13" s="64"/>
      <c r="C13" s="95"/>
      <c r="D13" s="58"/>
      <c r="E13" s="58" t="s">
        <v>150</v>
      </c>
      <c r="F13" s="65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</row>
    <row r="14" spans="1:114" customFormat="1" ht="14">
      <c r="A14" s="52"/>
      <c r="B14" s="64"/>
      <c r="C14" s="74"/>
      <c r="D14" s="58"/>
      <c r="E14" s="58" t="s">
        <v>151</v>
      </c>
      <c r="F14" s="65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</row>
    <row r="15" spans="1:114" customFormat="1" ht="14">
      <c r="A15" s="52"/>
      <c r="B15" s="64"/>
      <c r="C15" s="88"/>
      <c r="D15" s="58"/>
      <c r="E15" s="58" t="s">
        <v>152</v>
      </c>
      <c r="F15" s="65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</row>
    <row r="16" spans="1:114" customFormat="1" ht="14">
      <c r="A16" s="52"/>
      <c r="B16" s="64"/>
      <c r="C16" s="66"/>
      <c r="D16" s="58"/>
      <c r="E16" s="58" t="s">
        <v>142</v>
      </c>
      <c r="F16" s="65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</row>
    <row r="17" spans="1:114" customFormat="1" ht="14">
      <c r="A17" s="52"/>
      <c r="B17" s="64"/>
      <c r="C17" s="77"/>
      <c r="D17" s="58"/>
      <c r="E17" s="58" t="s">
        <v>143</v>
      </c>
      <c r="F17" s="65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</row>
    <row r="18" spans="1:114" customFormat="1" ht="14">
      <c r="A18" s="52"/>
      <c r="B18" s="67"/>
      <c r="C18" s="68"/>
      <c r="D18" s="68"/>
      <c r="E18" s="68"/>
      <c r="F18" s="69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</row>
    <row r="19" spans="1:114" customFormat="1" ht="14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</row>
    <row r="20" spans="1:114" customFormat="1" ht="15">
      <c r="A20" s="52"/>
      <c r="B20" s="60" t="s">
        <v>145</v>
      </c>
      <c r="C20" s="70"/>
      <c r="D20" s="70"/>
      <c r="E20" s="71"/>
      <c r="F20" s="7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</row>
    <row r="21" spans="1:114" customFormat="1" ht="14">
      <c r="A21" s="52"/>
      <c r="B21" s="64"/>
      <c r="C21" s="89"/>
      <c r="D21" s="58"/>
      <c r="E21" s="58" t="s">
        <v>147</v>
      </c>
      <c r="F21" s="65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</row>
    <row r="22" spans="1:114" customFormat="1" ht="14">
      <c r="A22" s="52"/>
      <c r="B22" s="64"/>
      <c r="C22" s="75"/>
      <c r="D22" s="58"/>
      <c r="E22" s="58" t="s">
        <v>146</v>
      </c>
      <c r="F22" s="65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</row>
    <row r="23" spans="1:114" customFormat="1" ht="14">
      <c r="A23" s="52"/>
      <c r="B23" s="64"/>
      <c r="C23" s="66"/>
      <c r="D23" s="58"/>
      <c r="E23" s="58" t="s">
        <v>141</v>
      </c>
      <c r="F23" s="65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</row>
    <row r="24" spans="1:114" customFormat="1" ht="14">
      <c r="A24" s="52"/>
      <c r="B24" s="64"/>
      <c r="C24" s="73"/>
      <c r="D24" s="58"/>
      <c r="E24" s="59" t="s">
        <v>148</v>
      </c>
      <c r="F24" s="65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</row>
    <row r="25" spans="1:114" customFormat="1" ht="14">
      <c r="A25" s="52"/>
      <c r="B25" s="64"/>
      <c r="C25" s="143"/>
      <c r="D25" s="58"/>
      <c r="E25" s="59" t="s">
        <v>178</v>
      </c>
      <c r="F25" s="65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</row>
    <row r="26" spans="1:114" customFormat="1" ht="14">
      <c r="A26" s="52"/>
      <c r="B26" s="67"/>
      <c r="C26" s="68"/>
      <c r="D26" s="68"/>
      <c r="E26" s="68"/>
      <c r="F26" s="69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</row>
    <row r="27" spans="1:114" customFormat="1" ht="14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</row>
    <row r="28" spans="1:114">
      <c r="D28" s="56"/>
      <c r="E28" s="57"/>
      <c r="F28" s="57"/>
    </row>
    <row r="29" spans="1:114">
      <c r="D29" s="56"/>
      <c r="E29" s="57"/>
      <c r="F29" s="57"/>
    </row>
    <row r="30" spans="1:114">
      <c r="E30" s="57"/>
      <c r="F30" s="57"/>
      <c r="G30" s="57"/>
      <c r="H30" s="57"/>
      <c r="I30" s="57"/>
      <c r="J30" s="57"/>
      <c r="K30" s="57"/>
    </row>
    <row r="31" spans="1:114">
      <c r="D31" s="5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G19"/>
  <sheetViews>
    <sheetView showGridLines="0" workbookViewId="0">
      <selection activeCell="E4" sqref="E4"/>
    </sheetView>
  </sheetViews>
  <sheetFormatPr baseColWidth="10" defaultColWidth="8.83203125" defaultRowHeight="14" x14ac:dyDescent="0"/>
  <cols>
    <col min="1" max="1" width="14.6640625" customWidth="1"/>
  </cols>
  <sheetData>
    <row r="1" spans="1:7" ht="18">
      <c r="A1" s="30" t="s">
        <v>37</v>
      </c>
    </row>
    <row r="3" spans="1:7" ht="15" thickBot="1">
      <c r="A3" s="16"/>
      <c r="B3" s="45" t="s">
        <v>27</v>
      </c>
      <c r="C3" s="45" t="s">
        <v>28</v>
      </c>
      <c r="D3" s="45" t="s">
        <v>29</v>
      </c>
      <c r="E3" s="45" t="s">
        <v>192</v>
      </c>
      <c r="F3" s="45" t="s">
        <v>193</v>
      </c>
      <c r="G3" s="45" t="s">
        <v>24</v>
      </c>
    </row>
    <row r="4" spans="1:7" ht="15" thickBot="1">
      <c r="A4" s="16" t="s">
        <v>30</v>
      </c>
      <c r="B4" s="86">
        <v>28681</v>
      </c>
      <c r="C4" s="86">
        <v>124913</v>
      </c>
      <c r="D4" s="86">
        <v>85215</v>
      </c>
      <c r="E4" s="86">
        <v>97290</v>
      </c>
      <c r="F4" s="86">
        <v>182252</v>
      </c>
      <c r="G4" s="12">
        <f>SUM(B4:F4)</f>
        <v>518351</v>
      </c>
    </row>
    <row r="5" spans="1:7" ht="15" thickBot="1">
      <c r="A5" s="16" t="s">
        <v>34</v>
      </c>
      <c r="B5" s="86">
        <v>238740</v>
      </c>
      <c r="C5" s="86">
        <v>684871</v>
      </c>
      <c r="D5" s="86">
        <v>908960</v>
      </c>
      <c r="E5" s="86">
        <v>501009</v>
      </c>
      <c r="F5" s="86">
        <v>411286</v>
      </c>
      <c r="G5" s="12">
        <f t="shared" ref="G5:G7" si="0">SUM(B5:F5)</f>
        <v>2744866</v>
      </c>
    </row>
    <row r="6" spans="1:7" ht="15" thickBot="1">
      <c r="A6" s="16" t="s">
        <v>32</v>
      </c>
      <c r="B6" s="86">
        <v>76337</v>
      </c>
      <c r="C6" s="86">
        <v>280738</v>
      </c>
      <c r="D6" s="86">
        <v>189037</v>
      </c>
      <c r="E6" s="86">
        <v>182459</v>
      </c>
      <c r="F6" s="86">
        <v>328049</v>
      </c>
      <c r="G6" s="12">
        <f t="shared" si="0"/>
        <v>1056620</v>
      </c>
    </row>
    <row r="7" spans="1:7" ht="15" thickBot="1">
      <c r="A7" s="16" t="s">
        <v>33</v>
      </c>
      <c r="B7" s="86">
        <v>9246</v>
      </c>
      <c r="C7" s="86">
        <v>33097</v>
      </c>
      <c r="D7" s="86">
        <v>23069</v>
      </c>
      <c r="E7" s="86">
        <v>14927</v>
      </c>
      <c r="F7" s="86">
        <v>26496</v>
      </c>
      <c r="G7" s="12">
        <f t="shared" si="0"/>
        <v>106835</v>
      </c>
    </row>
    <row r="8" spans="1:7" ht="15" thickBot="1">
      <c r="A8" s="16" t="s">
        <v>36</v>
      </c>
      <c r="B8" s="12">
        <f>SUM(B4:B7)</f>
        <v>353004</v>
      </c>
      <c r="C8" s="12">
        <f t="shared" ref="C8:G8" si="1">SUM(C4:C7)</f>
        <v>1123619</v>
      </c>
      <c r="D8" s="12">
        <f t="shared" si="1"/>
        <v>1206281</v>
      </c>
      <c r="E8" s="12">
        <f t="shared" si="1"/>
        <v>795685</v>
      </c>
      <c r="F8" s="12">
        <f t="shared" si="1"/>
        <v>948083</v>
      </c>
      <c r="G8" s="12">
        <f t="shared" si="1"/>
        <v>4426672</v>
      </c>
    </row>
    <row r="9" spans="1:7">
      <c r="A9" s="16"/>
    </row>
    <row r="10" spans="1:7">
      <c r="A10" s="16" t="s">
        <v>35</v>
      </c>
    </row>
    <row r="11" spans="1:7">
      <c r="A11" s="16"/>
    </row>
    <row r="12" spans="1:7">
      <c r="A12" s="16"/>
    </row>
    <row r="13" spans="1:7">
      <c r="A13" s="16"/>
    </row>
    <row r="14" spans="1:7" ht="15" thickBot="1">
      <c r="A14" s="16"/>
      <c r="B14" s="45" t="s">
        <v>27</v>
      </c>
      <c r="C14" s="45" t="s">
        <v>28</v>
      </c>
      <c r="D14" s="45" t="s">
        <v>29</v>
      </c>
      <c r="E14" s="45" t="s">
        <v>192</v>
      </c>
      <c r="F14" s="45" t="s">
        <v>193</v>
      </c>
      <c r="G14" s="45" t="s">
        <v>24</v>
      </c>
    </row>
    <row r="15" spans="1:7">
      <c r="A15" s="16" t="s">
        <v>30</v>
      </c>
      <c r="B15" s="84">
        <f>B4/B$8</f>
        <v>8.1248371123273391E-2</v>
      </c>
      <c r="C15" s="84">
        <f t="shared" ref="C15:G15" si="2">C4/C$8</f>
        <v>0.11117024543016805</v>
      </c>
      <c r="D15" s="84">
        <f t="shared" si="2"/>
        <v>7.0642744103571228E-2</v>
      </c>
      <c r="E15" s="84">
        <f t="shared" si="2"/>
        <v>0.12227200462494581</v>
      </c>
      <c r="F15" s="84">
        <f t="shared" si="2"/>
        <v>0.19223211469881857</v>
      </c>
      <c r="G15" s="84">
        <f t="shared" si="2"/>
        <v>0.11709722337683931</v>
      </c>
    </row>
    <row r="16" spans="1:7">
      <c r="A16" s="16" t="s">
        <v>34</v>
      </c>
      <c r="B16" s="84">
        <f t="shared" ref="B16:G18" si="3">B5/B$8</f>
        <v>0.67630961688819391</v>
      </c>
      <c r="C16" s="84">
        <f t="shared" si="3"/>
        <v>0.60952244488567742</v>
      </c>
      <c r="D16" s="84">
        <f t="shared" si="3"/>
        <v>0.75352260377142644</v>
      </c>
      <c r="E16" s="84">
        <f t="shared" si="3"/>
        <v>0.62965746495158259</v>
      </c>
      <c r="F16" s="84">
        <f t="shared" si="3"/>
        <v>0.4338080104800951</v>
      </c>
      <c r="G16" s="84">
        <f t="shared" si="3"/>
        <v>0.62007440352481502</v>
      </c>
    </row>
    <row r="17" spans="1:7">
      <c r="A17" s="16" t="s">
        <v>32</v>
      </c>
      <c r="B17" s="84">
        <f t="shared" si="3"/>
        <v>0.21624967422465469</v>
      </c>
      <c r="C17" s="84">
        <f t="shared" si="3"/>
        <v>0.24985159560313594</v>
      </c>
      <c r="D17" s="84">
        <f t="shared" si="3"/>
        <v>0.15671058401815166</v>
      </c>
      <c r="E17" s="84">
        <f t="shared" si="3"/>
        <v>0.22931059401647638</v>
      </c>
      <c r="F17" s="84">
        <f t="shared" si="3"/>
        <v>0.3460129545619951</v>
      </c>
      <c r="G17" s="84">
        <f t="shared" si="3"/>
        <v>0.23869398952531382</v>
      </c>
    </row>
    <row r="18" spans="1:7">
      <c r="A18" s="16" t="s">
        <v>33</v>
      </c>
      <c r="B18" s="84">
        <f t="shared" si="3"/>
        <v>2.619233776387803E-2</v>
      </c>
      <c r="C18" s="84">
        <f t="shared" si="3"/>
        <v>2.9455714081018564E-2</v>
      </c>
      <c r="D18" s="84">
        <f t="shared" si="3"/>
        <v>1.9124068106850727E-2</v>
      </c>
      <c r="E18" s="84">
        <f t="shared" si="3"/>
        <v>1.8759936406995231E-2</v>
      </c>
      <c r="F18" s="84">
        <f t="shared" si="3"/>
        <v>2.7946920259091242E-2</v>
      </c>
      <c r="G18" s="84">
        <f t="shared" si="3"/>
        <v>2.413438357303184E-2</v>
      </c>
    </row>
    <row r="19" spans="1:7">
      <c r="A19" s="16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F79"/>
  <sheetViews>
    <sheetView showGridLines="0" topLeftCell="A93" workbookViewId="0">
      <selection activeCell="A62" sqref="A62"/>
    </sheetView>
  </sheetViews>
  <sheetFormatPr baseColWidth="10" defaultColWidth="8.83203125" defaultRowHeight="14" x14ac:dyDescent="0"/>
  <cols>
    <col min="1" max="3" width="15.6640625" customWidth="1"/>
    <col min="4" max="4" width="15.6640625" style="1" customWidth="1"/>
    <col min="5" max="5" width="15.6640625" hidden="1" customWidth="1"/>
    <col min="6" max="7" width="9.1640625" customWidth="1"/>
  </cols>
  <sheetData>
    <row r="1" spans="1:6" ht="18">
      <c r="A1" s="30" t="s">
        <v>218</v>
      </c>
      <c r="D1"/>
    </row>
    <row r="2" spans="1:6" ht="15" thickBot="1"/>
    <row r="3" spans="1:6" ht="23" thickBot="1">
      <c r="A3" s="8" t="s">
        <v>1</v>
      </c>
      <c r="B3" s="45" t="s">
        <v>0</v>
      </c>
      <c r="C3" s="33" t="s">
        <v>74</v>
      </c>
      <c r="D3"/>
    </row>
    <row r="4" spans="1:6" ht="15" thickBot="1">
      <c r="A4" s="4" t="str">
        <f>Areas!B7</f>
        <v>AAA</v>
      </c>
      <c r="B4" s="7" t="str">
        <f>Areas!C7</f>
        <v>AAA</v>
      </c>
      <c r="C4" s="134">
        <v>0</v>
      </c>
      <c r="D4"/>
      <c r="E4" t="str">
        <f t="shared" ref="E4:E10" si="0">IF(C4=0,"",C4)</f>
        <v/>
      </c>
      <c r="F4" s="27"/>
    </row>
    <row r="5" spans="1:6" ht="15" thickBot="1">
      <c r="A5" s="4" t="str">
        <f>Areas!B8</f>
        <v>ABS</v>
      </c>
      <c r="B5" s="7" t="str">
        <f>Areas!C8</f>
        <v>Remote</v>
      </c>
      <c r="C5" s="24"/>
      <c r="D5"/>
      <c r="E5" t="str">
        <f t="shared" si="0"/>
        <v/>
      </c>
    </row>
    <row r="6" spans="1:6" ht="15" thickBot="1">
      <c r="A6" s="4" t="str">
        <f>Areas!B9</f>
        <v>ADC</v>
      </c>
      <c r="B6" s="7" t="str">
        <f>Areas!C9</f>
        <v>Remote</v>
      </c>
      <c r="C6" s="24"/>
      <c r="D6"/>
      <c r="E6" t="str">
        <f t="shared" si="0"/>
        <v/>
      </c>
    </row>
    <row r="7" spans="1:6" ht="15" thickBot="1">
      <c r="A7" s="4" t="str">
        <f>Areas!B10</f>
        <v>AKT</v>
      </c>
      <c r="B7" s="7" t="str">
        <f>Areas!C10</f>
        <v>MBG</v>
      </c>
      <c r="C7" s="134">
        <v>6.681049039140281</v>
      </c>
      <c r="D7"/>
      <c r="E7">
        <f t="shared" si="0"/>
        <v>6.681049039140281</v>
      </c>
    </row>
    <row r="8" spans="1:6" ht="15" thickBot="1">
      <c r="A8" s="4" t="str">
        <f>Areas!B11</f>
        <v>APP</v>
      </c>
      <c r="B8" s="7" t="str">
        <f>Areas!C11</f>
        <v>MBG</v>
      </c>
      <c r="C8" s="134">
        <v>3.19</v>
      </c>
      <c r="D8"/>
      <c r="E8">
        <f t="shared" si="0"/>
        <v>3.19</v>
      </c>
    </row>
    <row r="9" spans="1:6" ht="15" thickBot="1">
      <c r="A9" s="4" t="str">
        <f>Areas!B12</f>
        <v>AST</v>
      </c>
      <c r="B9" s="7" t="str">
        <f>Areas!C12</f>
        <v>AST</v>
      </c>
      <c r="C9" s="134">
        <v>0</v>
      </c>
      <c r="D9"/>
      <c r="E9" t="str">
        <f t="shared" si="0"/>
        <v/>
      </c>
    </row>
    <row r="10" spans="1:6" ht="15" thickBot="1">
      <c r="A10" s="4" t="str">
        <f>Areas!B13</f>
        <v>BAR</v>
      </c>
      <c r="B10" s="7" t="str">
        <f>Areas!C13</f>
        <v>DEE</v>
      </c>
      <c r="C10" s="134">
        <v>3.215746642321343</v>
      </c>
      <c r="D10"/>
      <c r="E10">
        <f t="shared" si="0"/>
        <v>3.215746642321343</v>
      </c>
    </row>
    <row r="11" spans="1:6" ht="15" thickBot="1">
      <c r="A11" s="4" t="str">
        <f>Areas!B14</f>
        <v>BIC</v>
      </c>
      <c r="B11" s="7" t="str">
        <f>Areas!C14</f>
        <v>LID</v>
      </c>
      <c r="C11" s="134">
        <v>3.2918942482984184</v>
      </c>
      <c r="D11"/>
    </row>
    <row r="12" spans="1:6" ht="15" thickBot="1">
      <c r="A12" s="4" t="str">
        <f>Areas!B15</f>
        <v>BSU</v>
      </c>
      <c r="B12" s="7" t="str">
        <f>Areas!C15</f>
        <v>Remote</v>
      </c>
      <c r="C12" s="24"/>
      <c r="D12"/>
      <c r="E12" t="str">
        <f>IF(C12=0,"",C12)</f>
        <v/>
      </c>
    </row>
    <row r="13" spans="1:6" ht="15" thickBot="1">
      <c r="A13" s="4" t="str">
        <f>Areas!B16</f>
        <v>BUD</v>
      </c>
      <c r="B13" s="7" t="str">
        <f>Areas!C16</f>
        <v>BUD</v>
      </c>
      <c r="C13" s="134">
        <v>0</v>
      </c>
      <c r="D13"/>
      <c r="E13" t="str">
        <f>IF(C13=0,"",C13)</f>
        <v/>
      </c>
    </row>
    <row r="14" spans="1:6" ht="15" thickBot="1">
      <c r="A14" s="4" t="str">
        <f>Areas!B17</f>
        <v>CAG</v>
      </c>
      <c r="B14" s="7" t="str">
        <f>Areas!C17</f>
        <v>SOY</v>
      </c>
      <c r="C14" s="134">
        <v>3.2918942482984184</v>
      </c>
      <c r="D14"/>
    </row>
    <row r="15" spans="1:6" ht="15" thickBot="1">
      <c r="A15" s="4" t="str">
        <f>Areas!B18</f>
        <v>CEN</v>
      </c>
      <c r="B15" s="7" t="str">
        <f>Areas!C18</f>
        <v>CEN</v>
      </c>
      <c r="C15" s="134">
        <v>3.5472258355226991</v>
      </c>
      <c r="D15"/>
      <c r="E15">
        <f t="shared" ref="E15:E21" si="1">IF(C15=0,"",C15)</f>
        <v>3.5472258355226991</v>
      </c>
    </row>
    <row r="16" spans="1:6" ht="15" thickBot="1">
      <c r="A16" s="4" t="str">
        <f>Areas!B19</f>
        <v>DEE</v>
      </c>
      <c r="B16" s="7" t="str">
        <f>Areas!C19</f>
        <v>DEE</v>
      </c>
      <c r="C16" s="134">
        <v>0</v>
      </c>
      <c r="D16"/>
      <c r="E16" t="str">
        <f t="shared" si="1"/>
        <v/>
      </c>
    </row>
    <row r="17" spans="1:5" ht="15" thickBot="1">
      <c r="A17" s="4" t="str">
        <f>Areas!B20</f>
        <v>DUM</v>
      </c>
      <c r="B17" s="7" t="str">
        <f>Areas!C20</f>
        <v>HAM</v>
      </c>
      <c r="C17" s="134">
        <v>4.09</v>
      </c>
      <c r="D17"/>
      <c r="E17">
        <f t="shared" si="1"/>
        <v>4.09</v>
      </c>
    </row>
    <row r="18" spans="1:5" ht="15" thickBot="1">
      <c r="A18" s="4" t="str">
        <f>Areas!B21</f>
        <v>HAM</v>
      </c>
      <c r="B18" s="7" t="str">
        <f>Areas!C21</f>
        <v>HAM</v>
      </c>
      <c r="C18" s="134">
        <v>0</v>
      </c>
      <c r="D18"/>
      <c r="E18" t="str">
        <f t="shared" si="1"/>
        <v/>
      </c>
    </row>
    <row r="19" spans="1:5" ht="15" thickBot="1">
      <c r="A19" s="4" t="str">
        <f>Areas!B22</f>
        <v>HIL</v>
      </c>
      <c r="B19" s="7" t="str">
        <f>Areas!C22</f>
        <v>HIL</v>
      </c>
      <c r="C19" s="134">
        <v>2.88</v>
      </c>
      <c r="D19"/>
      <c r="E19">
        <f t="shared" si="1"/>
        <v>2.88</v>
      </c>
    </row>
    <row r="20" spans="1:5" ht="15" thickBot="1">
      <c r="A20" s="4" t="str">
        <f>Areas!B23</f>
        <v>HOT</v>
      </c>
      <c r="B20" s="7" t="str">
        <f>Areas!C23</f>
        <v>HOT</v>
      </c>
      <c r="C20" s="134">
        <v>0</v>
      </c>
      <c r="D20"/>
      <c r="E20" t="str">
        <f t="shared" si="1"/>
        <v/>
      </c>
    </row>
    <row r="21" spans="1:5" ht="15" thickBot="1">
      <c r="A21" s="4" t="str">
        <f>Areas!B24</f>
        <v>IBW</v>
      </c>
      <c r="B21" s="7" t="str">
        <f>Areas!C24</f>
        <v>IBW</v>
      </c>
      <c r="C21" s="134">
        <v>0</v>
      </c>
      <c r="D21"/>
      <c r="E21" t="str">
        <f t="shared" si="1"/>
        <v/>
      </c>
    </row>
    <row r="22" spans="1:5" ht="15" thickBot="1">
      <c r="A22" s="4" t="str">
        <f>Areas!B25</f>
        <v>IFO</v>
      </c>
      <c r="B22" s="7" t="str">
        <f>Areas!C25</f>
        <v>Remote</v>
      </c>
      <c r="C22" s="24"/>
      <c r="D22"/>
    </row>
    <row r="23" spans="1:5" ht="15" thickBot="1">
      <c r="A23" s="4" t="str">
        <f>Areas!B26</f>
        <v>ITN</v>
      </c>
      <c r="B23" s="7" t="str">
        <f>Areas!C26</f>
        <v>ITN</v>
      </c>
      <c r="C23" s="134">
        <v>0</v>
      </c>
      <c r="D23"/>
      <c r="E23" t="str">
        <f>IF(C23=0,"",C23)</f>
        <v/>
      </c>
    </row>
    <row r="24" spans="1:5" ht="15" thickBot="1">
      <c r="A24" s="4" t="str">
        <f>Areas!B27</f>
        <v>JAW</v>
      </c>
      <c r="B24" s="7" t="str">
        <f>Areas!C27</f>
        <v>JAW</v>
      </c>
      <c r="C24" s="134">
        <v>0</v>
      </c>
      <c r="D24"/>
    </row>
    <row r="25" spans="1:5" ht="15" thickBot="1">
      <c r="A25" s="4" t="str">
        <f>Areas!B28</f>
        <v>KKO</v>
      </c>
      <c r="B25" s="7" t="str">
        <f>Areas!C28</f>
        <v>Remote</v>
      </c>
      <c r="C25" s="24"/>
      <c r="D25"/>
      <c r="E25" t="str">
        <f>IF(C25=0,"",C25)</f>
        <v/>
      </c>
    </row>
    <row r="26" spans="1:5" ht="15" thickBot="1">
      <c r="A26" s="4" t="str">
        <f>Areas!B29</f>
        <v>LAN</v>
      </c>
      <c r="B26" s="7" t="str">
        <f>Areas!C29</f>
        <v>IBW</v>
      </c>
      <c r="C26" s="134">
        <v>2.9565158417468802</v>
      </c>
      <c r="D26"/>
      <c r="E26">
        <f>IF(C26=0,"",C26)</f>
        <v>2.9565158417468802</v>
      </c>
    </row>
    <row r="27" spans="1:5" ht="15" thickBot="1">
      <c r="A27" s="4" t="str">
        <f>Areas!B30</f>
        <v>LID</v>
      </c>
      <c r="B27" s="7" t="str">
        <f>Areas!C30</f>
        <v>LID</v>
      </c>
      <c r="C27" s="134">
        <v>0</v>
      </c>
      <c r="D27"/>
      <c r="E27" t="str">
        <f>IF(C27=0,"",C27)</f>
        <v/>
      </c>
    </row>
    <row r="28" spans="1:5" ht="15" thickBot="1">
      <c r="A28" s="4" t="str">
        <f>Areas!B31</f>
        <v>LLH</v>
      </c>
      <c r="B28" s="7" t="str">
        <f>Areas!C31</f>
        <v>NIT</v>
      </c>
      <c r="C28" s="134">
        <v>8.2591178113707873</v>
      </c>
      <c r="D28"/>
      <c r="E28">
        <f>IF(C28=0,"",C28)</f>
        <v>8.2591178113707873</v>
      </c>
    </row>
    <row r="29" spans="1:5" ht="15" thickBot="1">
      <c r="A29" s="4" t="str">
        <f>Areas!B32</f>
        <v>LXE</v>
      </c>
      <c r="B29" s="7" t="str">
        <f>Areas!C32</f>
        <v>HIL</v>
      </c>
      <c r="C29" s="134">
        <v>3.2918942482984184</v>
      </c>
      <c r="D29"/>
    </row>
    <row r="30" spans="1:5" ht="15" thickBot="1">
      <c r="A30" s="4" t="str">
        <f>Areas!B33</f>
        <v>MAG</v>
      </c>
      <c r="B30" s="7" t="str">
        <f>Areas!C33</f>
        <v>AAA</v>
      </c>
      <c r="C30" s="134">
        <v>12.34</v>
      </c>
      <c r="D30"/>
      <c r="E30">
        <f t="shared" ref="E30:E43" si="2">IF(C30=0,"",C30)</f>
        <v>12.34</v>
      </c>
    </row>
    <row r="31" spans="1:5" ht="15" thickBot="1">
      <c r="A31" s="4" t="str">
        <f>Areas!B34</f>
        <v>MAN</v>
      </c>
      <c r="B31" s="7" t="str">
        <f>Areas!C34</f>
        <v>DEE</v>
      </c>
      <c r="C31" s="134">
        <v>3.8219880163339792</v>
      </c>
      <c r="D31"/>
      <c r="E31">
        <f t="shared" si="2"/>
        <v>3.8219880163339792</v>
      </c>
    </row>
    <row r="32" spans="1:5" ht="15" thickBot="1">
      <c r="A32" s="4" t="str">
        <f>Areas!B35</f>
        <v>MBG</v>
      </c>
      <c r="B32" s="7" t="str">
        <f>Areas!C35</f>
        <v>MBG</v>
      </c>
      <c r="C32" s="134">
        <v>6.2506516138401631</v>
      </c>
      <c r="D32"/>
      <c r="E32">
        <f t="shared" si="2"/>
        <v>6.2506516138401631</v>
      </c>
    </row>
    <row r="33" spans="1:5" ht="15" thickBot="1">
      <c r="A33" s="4" t="str">
        <f>Areas!B36</f>
        <v>MHX</v>
      </c>
      <c r="B33" s="7" t="str">
        <f>Areas!C36</f>
        <v>CEN</v>
      </c>
      <c r="C33" s="134">
        <v>3.76</v>
      </c>
      <c r="D33"/>
      <c r="E33">
        <f t="shared" si="2"/>
        <v>3.76</v>
      </c>
    </row>
    <row r="34" spans="1:5" ht="15" thickBot="1">
      <c r="A34" s="4" t="str">
        <f>Areas!B37</f>
        <v>MMR</v>
      </c>
      <c r="B34" s="7" t="str">
        <f>Areas!C37</f>
        <v>MMR</v>
      </c>
      <c r="C34" s="134">
        <v>0</v>
      </c>
      <c r="D34"/>
      <c r="E34" t="str">
        <f t="shared" si="2"/>
        <v/>
      </c>
    </row>
    <row r="35" spans="1:5" ht="15" thickBot="1">
      <c r="A35" s="4" t="str">
        <f>Areas!B38</f>
        <v>MSH</v>
      </c>
      <c r="B35" s="7" t="str">
        <f>Areas!C38</f>
        <v>BUD</v>
      </c>
      <c r="C35" s="134">
        <v>3.3258388176370213</v>
      </c>
      <c r="D35"/>
      <c r="E35">
        <f t="shared" si="2"/>
        <v>3.3258388176370213</v>
      </c>
    </row>
    <row r="36" spans="1:5" ht="15" thickBot="1">
      <c r="A36" s="4" t="str">
        <f>Areas!B39</f>
        <v>NIT</v>
      </c>
      <c r="B36" s="7" t="str">
        <f>Areas!C39</f>
        <v>NIT</v>
      </c>
      <c r="C36" s="134">
        <v>0</v>
      </c>
      <c r="D36"/>
      <c r="E36" t="str">
        <f t="shared" si="2"/>
        <v/>
      </c>
    </row>
    <row r="37" spans="1:5" ht="15" thickBot="1">
      <c r="A37" s="4" t="str">
        <f>Areas!B40</f>
        <v>OMR</v>
      </c>
      <c r="B37" s="7" t="str">
        <f>Areas!C40</f>
        <v>OMR</v>
      </c>
      <c r="C37" s="134">
        <v>0</v>
      </c>
      <c r="D37"/>
      <c r="E37" t="str">
        <f t="shared" si="2"/>
        <v/>
      </c>
    </row>
    <row r="38" spans="1:5" ht="15" thickBot="1">
      <c r="A38" s="4" t="str">
        <f>Areas!B41</f>
        <v>PFE</v>
      </c>
      <c r="B38" s="7" t="str">
        <f>Areas!C41</f>
        <v>IBW</v>
      </c>
      <c r="C38" s="134">
        <v>5.61</v>
      </c>
      <c r="D38"/>
      <c r="E38">
        <f t="shared" si="2"/>
        <v>5.61</v>
      </c>
    </row>
    <row r="39" spans="1:5" ht="15" thickBot="1">
      <c r="A39" s="4" t="str">
        <f>Areas!B42</f>
        <v>RAN</v>
      </c>
      <c r="B39" s="7" t="str">
        <f>Areas!C42</f>
        <v>RAN</v>
      </c>
      <c r="C39" s="134">
        <v>0</v>
      </c>
      <c r="D39"/>
      <c r="E39" t="str">
        <f t="shared" si="2"/>
        <v/>
      </c>
    </row>
    <row r="40" spans="1:5" ht="15" thickBot="1">
      <c r="A40" s="4" t="str">
        <f>Areas!B43</f>
        <v>RHY</v>
      </c>
      <c r="B40" s="7" t="str">
        <f>Areas!C43</f>
        <v>JAW</v>
      </c>
      <c r="C40" s="134">
        <v>1.887559280685065</v>
      </c>
      <c r="D40"/>
      <c r="E40">
        <f t="shared" si="2"/>
        <v>1.887559280685065</v>
      </c>
    </row>
    <row r="41" spans="1:5" ht="15" thickBot="1">
      <c r="A41" s="4" t="str">
        <f>Areas!B44</f>
        <v>RMN</v>
      </c>
      <c r="B41" s="7" t="str">
        <f>Areas!C44</f>
        <v>CEN</v>
      </c>
      <c r="C41" s="134">
        <v>2.41</v>
      </c>
      <c r="D41"/>
      <c r="E41">
        <f t="shared" si="2"/>
        <v>2.41</v>
      </c>
    </row>
    <row r="42" spans="1:5" ht="15" thickBot="1">
      <c r="A42" s="4" t="str">
        <f>Areas!B45</f>
        <v>ROW</v>
      </c>
      <c r="B42" s="7" t="str">
        <f>Areas!C45</f>
        <v>ROW</v>
      </c>
      <c r="C42" s="134">
        <v>0</v>
      </c>
      <c r="D42"/>
      <c r="E42" t="str">
        <f t="shared" si="2"/>
        <v/>
      </c>
    </row>
    <row r="43" spans="1:5" ht="15" thickBot="1">
      <c r="A43" s="4" t="str">
        <f>Areas!B46</f>
        <v>SAD</v>
      </c>
      <c r="B43" s="7" t="str">
        <f>Areas!C46</f>
        <v>OMR</v>
      </c>
      <c r="C43" s="134">
        <v>2.16</v>
      </c>
      <c r="D43"/>
      <c r="E43">
        <f t="shared" si="2"/>
        <v>2.16</v>
      </c>
    </row>
    <row r="44" spans="1:5" ht="15" thickBot="1">
      <c r="A44" s="4" t="str">
        <f>Areas!B47</f>
        <v>SAR</v>
      </c>
      <c r="B44" s="7" t="str">
        <f>Areas!C47</f>
        <v>BUD</v>
      </c>
      <c r="C44" s="134">
        <v>3.2918942482984184</v>
      </c>
      <c r="D44"/>
    </row>
    <row r="45" spans="1:5" ht="15" thickBot="1">
      <c r="A45" s="4" t="str">
        <f>Areas!B48</f>
        <v>SBS</v>
      </c>
      <c r="B45" s="7" t="str">
        <f>Areas!C48</f>
        <v>SOY</v>
      </c>
      <c r="C45" s="134">
        <v>3.2918942482984184</v>
      </c>
      <c r="D45"/>
    </row>
    <row r="46" spans="1:5" ht="15" thickBot="1">
      <c r="A46" s="4" t="str">
        <f>Areas!B49</f>
        <v>SOY</v>
      </c>
      <c r="B46" s="7" t="str">
        <f>Areas!C49</f>
        <v>SOY</v>
      </c>
      <c r="C46" s="134">
        <v>0</v>
      </c>
      <c r="D46"/>
      <c r="E46" t="str">
        <f>IF(C46=0,"",C46)</f>
        <v/>
      </c>
    </row>
    <row r="47" spans="1:5" ht="15" thickBot="1">
      <c r="A47" s="4" t="str">
        <f>Areas!B50</f>
        <v>SUU</v>
      </c>
      <c r="B47" s="7" t="str">
        <f>Areas!C50</f>
        <v>MMR</v>
      </c>
      <c r="C47" s="134">
        <v>1.28</v>
      </c>
      <c r="D47"/>
      <c r="E47">
        <f>IF(C47=0,"",C47)</f>
        <v>1.28</v>
      </c>
    </row>
    <row r="48" spans="1:5" ht="15" thickBot="1">
      <c r="A48" s="4" t="str">
        <f>Areas!B51</f>
        <v>TAP</v>
      </c>
      <c r="B48" s="7" t="str">
        <f>Areas!C51</f>
        <v>OMR</v>
      </c>
      <c r="C48" s="134">
        <v>3.56</v>
      </c>
      <c r="D48"/>
      <c r="E48">
        <f>IF(C48=0,"",C48)</f>
        <v>3.56</v>
      </c>
    </row>
    <row r="49" spans="1:5" ht="15" thickBot="1">
      <c r="A49" s="4" t="str">
        <f>Areas!B52</f>
        <v>THO</v>
      </c>
      <c r="B49" s="7" t="str">
        <f>Areas!C52</f>
        <v>HOT</v>
      </c>
      <c r="C49" s="134">
        <v>2.9257989231148094</v>
      </c>
      <c r="D49"/>
      <c r="E49">
        <f>IF(C49=0,"",C49)</f>
        <v>2.9257989231148094</v>
      </c>
    </row>
    <row r="50" spans="1:5" ht="15" thickBot="1">
      <c r="A50" s="4" t="str">
        <f>Areas!B53</f>
        <v>TIQ</v>
      </c>
      <c r="B50" s="7" t="str">
        <f>Areas!C53</f>
        <v>ITN</v>
      </c>
      <c r="C50" s="134">
        <v>8.5399999999999991</v>
      </c>
      <c r="D50"/>
      <c r="E50">
        <f>IF(C50=0,"",C50)</f>
        <v>8.5399999999999991</v>
      </c>
    </row>
    <row r="51" spans="1:5" ht="15" thickBot="1">
      <c r="A51" s="4" t="str">
        <f>Areas!B54</f>
        <v>TRO</v>
      </c>
      <c r="B51" s="7" t="str">
        <f>Areas!C54</f>
        <v>AST</v>
      </c>
      <c r="C51" s="134">
        <v>4.8899999999999997</v>
      </c>
      <c r="D51"/>
    </row>
    <row r="52" spans="1:5" ht="15" thickBot="1">
      <c r="A52" s="4" t="str">
        <f>Areas!B55</f>
        <v>UAM</v>
      </c>
      <c r="B52" s="7" t="str">
        <f>Areas!C55</f>
        <v>Remote</v>
      </c>
      <c r="C52" s="24"/>
      <c r="D52"/>
    </row>
    <row r="53" spans="1:5" ht="15" thickBot="1">
      <c r="A53" s="4" t="str">
        <f>Areas!B56</f>
        <v>UTT</v>
      </c>
      <c r="B53" s="7" t="str">
        <f>Areas!C56</f>
        <v>IBW</v>
      </c>
      <c r="C53" s="134">
        <v>12.67</v>
      </c>
      <c r="D53"/>
    </row>
    <row r="54" spans="1:5" ht="15" thickBot="1">
      <c r="A54" s="4" t="str">
        <f>Areas!B57</f>
        <v>VOD</v>
      </c>
      <c r="B54" s="7" t="str">
        <f>Areas!C57</f>
        <v>ROW</v>
      </c>
      <c r="C54" s="134">
        <v>4.78</v>
      </c>
      <c r="D54"/>
    </row>
    <row r="55" spans="1:5" ht="15" thickBot="1">
      <c r="A55" s="4" t="str">
        <f>Areas!B58</f>
        <v>WBE</v>
      </c>
      <c r="B55" s="7" t="str">
        <f>Areas!C58</f>
        <v>RAN</v>
      </c>
      <c r="C55" s="134">
        <v>3.13</v>
      </c>
      <c r="D55"/>
    </row>
    <row r="56" spans="1:5" ht="15" thickBot="1">
      <c r="A56" s="4" t="str">
        <f>Areas!B59</f>
        <v>YTE</v>
      </c>
      <c r="B56" s="7" t="str">
        <f>Areas!C59</f>
        <v>DEE</v>
      </c>
      <c r="C56" s="134">
        <v>2.0029914570212193</v>
      </c>
      <c r="D56"/>
    </row>
    <row r="60" spans="1:5" ht="34" thickBot="1">
      <c r="A60" s="33" t="s">
        <v>0</v>
      </c>
      <c r="B60" s="33" t="s">
        <v>75</v>
      </c>
    </row>
    <row r="61" spans="1:5" ht="15" thickBot="1">
      <c r="A61" s="90" t="s">
        <v>313</v>
      </c>
      <c r="B61" s="80">
        <f>AVERAGEIF(B$4:B$56,A61,C$4:C$56)*'Other assumptions'!D$5</f>
        <v>7.4039999999999999</v>
      </c>
    </row>
    <row r="62" spans="1:5" ht="15" thickBot="1">
      <c r="A62" s="90" t="s">
        <v>314</v>
      </c>
      <c r="B62" s="80">
        <f>AVERAGEIF(B$4:B$56,A62,C$4:C$56)*'Other assumptions'!D$5</f>
        <v>2.9339999999999997</v>
      </c>
    </row>
    <row r="63" spans="1:5" ht="15" thickBot="1">
      <c r="A63" s="90" t="s">
        <v>4</v>
      </c>
      <c r="B63" s="80">
        <f>AVERAGEIF(B$4:B$56,A63,C$4:C$56)*'Other assumptions'!D$5</f>
        <v>2.6470932263741758</v>
      </c>
    </row>
    <row r="64" spans="1:5" ht="15" thickBot="1">
      <c r="A64" s="90" t="s">
        <v>8</v>
      </c>
      <c r="B64" s="80">
        <f>AVERAGEIF(B$4:B$56,A64,C$4:C$56)*'Other assumptions'!D$5</f>
        <v>3.8868903342090797</v>
      </c>
    </row>
    <row r="65" spans="1:2" ht="15" thickBot="1">
      <c r="A65" s="90" t="s">
        <v>287</v>
      </c>
      <c r="B65" s="80">
        <f>AVERAGEIF(B$4:B$56,A65,C$4:C$56)*'Other assumptions'!D$5</f>
        <v>2.7122178347029622</v>
      </c>
    </row>
    <row r="66" spans="1:2" ht="15" thickBot="1">
      <c r="A66" s="90" t="s">
        <v>11</v>
      </c>
      <c r="B66" s="80">
        <f>AVERAGEIF(B$4:B$56,A66,C$4:C$56)*'Other assumptions'!D$5</f>
        <v>2.4539999999999997</v>
      </c>
    </row>
    <row r="67" spans="1:2" ht="15" thickBot="1">
      <c r="A67" s="90" t="s">
        <v>288</v>
      </c>
      <c r="B67" s="80">
        <f>AVERAGEIF(B$4:B$56,A67,C$4:C$56)*'Other assumptions'!D$5</f>
        <v>3.7031365489790509</v>
      </c>
    </row>
    <row r="68" spans="1:2" ht="15" thickBot="1">
      <c r="A68" s="90" t="s">
        <v>289</v>
      </c>
      <c r="B68" s="80">
        <f>AVERAGEIF(B$4:B$56,A68,C$4:C$56)*'Other assumptions'!D$5</f>
        <v>1.7554793538688855</v>
      </c>
    </row>
    <row r="69" spans="1:2" ht="15" thickBot="1">
      <c r="A69" s="90" t="s">
        <v>290</v>
      </c>
      <c r="B69" s="80">
        <f>AVERAGEIF(B$4:B$56,A69,C$4:C$56)*'Other assumptions'!D$5</f>
        <v>6.3709547525240637</v>
      </c>
    </row>
    <row r="70" spans="1:2" ht="15" thickBot="1">
      <c r="A70" s="90" t="s">
        <v>10</v>
      </c>
      <c r="B70" s="80">
        <f>AVERAGEIF(B$4:B$56,A70,C$4:C$56)*'Other assumptions'!D$5</f>
        <v>5.1239999999999997</v>
      </c>
    </row>
    <row r="71" spans="1:2" ht="15" thickBot="1">
      <c r="A71" s="133" t="s">
        <v>14</v>
      </c>
      <c r="B71" s="80">
        <f>AVERAGEIF(B$4:B$56,A71,C$4:C$56)*'Other assumptions'!D$5</f>
        <v>1.132535568411039</v>
      </c>
    </row>
    <row r="72" spans="1:2" ht="15" thickBot="1">
      <c r="A72" s="90" t="s">
        <v>294</v>
      </c>
      <c r="B72" s="80">
        <f>AVERAGEIF(B$4:B$56,A72,C$4:C$56)*'Other assumptions'!D$5</f>
        <v>1.9751365489790509</v>
      </c>
    </row>
    <row r="73" spans="1:2" ht="15" thickBot="1">
      <c r="A73" s="90" t="s">
        <v>195</v>
      </c>
      <c r="B73" s="80">
        <f>AVERAGEIF(B$4:B$56,A73,C$4:C$56)*'Other assumptions'!D$5</f>
        <v>6.4486802611921767</v>
      </c>
    </row>
    <row r="74" spans="1:2" ht="15" thickBot="1">
      <c r="A74" s="90" t="s">
        <v>9</v>
      </c>
      <c r="B74" s="80">
        <f>AVERAGEIF(B$4:B$56,A74,C$4:C$56)*'Other assumptions'!D$5</f>
        <v>0.76800000000000002</v>
      </c>
    </row>
    <row r="75" spans="1:2" ht="15" thickBot="1">
      <c r="A75" s="90" t="s">
        <v>7</v>
      </c>
      <c r="B75" s="80">
        <f>AVERAGEIF(B$4:B$56,A75,C$4:C$56)*'Other assumptions'!D$5</f>
        <v>4.9554706868224718</v>
      </c>
    </row>
    <row r="76" spans="1:2" ht="15" thickBot="1">
      <c r="A76" s="90" t="s">
        <v>299</v>
      </c>
      <c r="B76" s="80">
        <f>AVERAGEIF(B$4:B$56,A76,C$4:C$56)*'Other assumptions'!D$5</f>
        <v>2.2880000000000003</v>
      </c>
    </row>
    <row r="77" spans="1:2" ht="15" thickBot="1">
      <c r="A77" s="90" t="s">
        <v>301</v>
      </c>
      <c r="B77" s="80">
        <f>AVERAGEIF(B$4:B$56,A77,C$4:C$56)*'Other assumptions'!D$5</f>
        <v>1.8779999999999999</v>
      </c>
    </row>
    <row r="78" spans="1:2" ht="15" thickBot="1">
      <c r="A78" s="90" t="s">
        <v>13</v>
      </c>
      <c r="B78" s="80">
        <f>AVERAGEIF(B$4:B$56,A78,C$4:C$56)*'Other assumptions'!D$5</f>
        <v>2.8679999999999999</v>
      </c>
    </row>
    <row r="79" spans="1:2" ht="15" thickBot="1">
      <c r="A79" s="90" t="s">
        <v>303</v>
      </c>
      <c r="B79" s="80">
        <f>AVERAGEIF(B$4:B$56,A79,C$4:C$56)*'Other assumptions'!D$5</f>
        <v>2.6335153986387345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H64"/>
  <sheetViews>
    <sheetView showGridLines="0" topLeftCell="A2" workbookViewId="0">
      <selection activeCell="M40" sqref="M40"/>
    </sheetView>
  </sheetViews>
  <sheetFormatPr baseColWidth="10" defaultColWidth="8.83203125" defaultRowHeight="14" x14ac:dyDescent="0"/>
  <cols>
    <col min="1" max="1" width="12.6640625" bestFit="1" customWidth="1"/>
    <col min="2" max="2" width="19.5" style="42" bestFit="1" customWidth="1"/>
    <col min="3" max="3" width="15.6640625" style="37" customWidth="1"/>
    <col min="4" max="6" width="10.6640625" style="1" customWidth="1"/>
  </cols>
  <sheetData>
    <row r="1" spans="1:8" ht="18">
      <c r="A1" s="30" t="s">
        <v>219</v>
      </c>
      <c r="B1"/>
      <c r="C1"/>
      <c r="D1"/>
      <c r="E1"/>
      <c r="F1"/>
    </row>
    <row r="2" spans="1:8" ht="15" thickBot="1"/>
    <row r="3" spans="1:8" ht="15" thickBot="1">
      <c r="A3" s="44" t="s">
        <v>126</v>
      </c>
      <c r="B3" s="92" t="s">
        <v>127</v>
      </c>
      <c r="C3" s="92" t="s">
        <v>128</v>
      </c>
      <c r="D3" s="92" t="s">
        <v>129</v>
      </c>
      <c r="E3" s="92" t="s">
        <v>130</v>
      </c>
      <c r="F3" s="92" t="s">
        <v>131</v>
      </c>
    </row>
    <row r="4" spans="1:8" ht="15" thickBot="1">
      <c r="A4" s="4" t="str">
        <f>Areas!B7</f>
        <v>AAA</v>
      </c>
      <c r="B4" s="93">
        <v>2.6178578214045025</v>
      </c>
      <c r="C4" s="80">
        <f>3.1415926*B4^2</f>
        <v>21.529898233286708</v>
      </c>
      <c r="D4" s="80">
        <f>$B4*D$57/($D$57+$E$57+$F$57)</f>
        <v>1.9441832203532841</v>
      </c>
      <c r="E4" s="80">
        <f>$B4*E$57/($D$57+$E$57+$F$57)</f>
        <v>0.66102229492011655</v>
      </c>
      <c r="F4" s="80">
        <f>$B4*F$57/($D$57+$E$57+$F$57)</f>
        <v>1.2652306131101944E-2</v>
      </c>
      <c r="H4" s="27"/>
    </row>
    <row r="5" spans="1:8" ht="15" thickBot="1">
      <c r="A5" s="4" t="str">
        <f>Areas!B8</f>
        <v>ABS</v>
      </c>
      <c r="B5" s="23"/>
      <c r="C5" s="25"/>
      <c r="D5" s="23"/>
      <c r="E5" s="23"/>
      <c r="F5" s="23"/>
      <c r="H5" s="27"/>
    </row>
    <row r="6" spans="1:8" ht="15" thickBot="1">
      <c r="A6" s="4" t="str">
        <f>Areas!B9</f>
        <v>ADC</v>
      </c>
      <c r="B6" s="23"/>
      <c r="C6" s="25"/>
      <c r="D6" s="23"/>
      <c r="E6" s="23"/>
      <c r="F6" s="23"/>
    </row>
    <row r="7" spans="1:8" ht="15" thickBot="1">
      <c r="A7" s="4" t="str">
        <f>Areas!B10</f>
        <v>AKT</v>
      </c>
      <c r="B7" s="93">
        <v>1.1085680147886832</v>
      </c>
      <c r="C7" s="80">
        <f t="shared" ref="C7:C55" si="0">3.1415926*B7^2</f>
        <v>3.860775539154258</v>
      </c>
      <c r="D7" s="80">
        <f t="shared" ref="D7:F9" si="1">$B7*D$57/($D$57+$E$57+$F$57)</f>
        <v>0.82329120983972859</v>
      </c>
      <c r="E7" s="80">
        <f t="shared" si="1"/>
        <v>0.27991901134550773</v>
      </c>
      <c r="F7" s="80">
        <f t="shared" si="1"/>
        <v>5.3577936034468563E-3</v>
      </c>
    </row>
    <row r="8" spans="1:8" ht="15" thickBot="1">
      <c r="A8" s="4" t="str">
        <f>Areas!B11</f>
        <v>APP</v>
      </c>
      <c r="B8" s="93">
        <v>1.3292335935014268</v>
      </c>
      <c r="C8" s="80">
        <f t="shared" si="0"/>
        <v>5.5507604150664758</v>
      </c>
      <c r="D8" s="80">
        <f t="shared" si="1"/>
        <v>0.98717112414794461</v>
      </c>
      <c r="E8" s="80">
        <f t="shared" si="1"/>
        <v>0.33563818221030117</v>
      </c>
      <c r="F8" s="80">
        <f t="shared" si="1"/>
        <v>6.4242871431810017E-3</v>
      </c>
    </row>
    <row r="9" spans="1:8" ht="15" thickBot="1">
      <c r="A9" s="4" t="str">
        <f>Areas!B12</f>
        <v>AST</v>
      </c>
      <c r="B9" s="93">
        <v>1.9486121582885136</v>
      </c>
      <c r="C9" s="80">
        <f t="shared" si="0"/>
        <v>11.92890778285798</v>
      </c>
      <c r="D9" s="80">
        <f t="shared" si="1"/>
        <v>1.4471599756660527</v>
      </c>
      <c r="E9" s="80">
        <f t="shared" si="1"/>
        <v>0.49203439172645796</v>
      </c>
      <c r="F9" s="80">
        <f t="shared" si="1"/>
        <v>9.4177908960029928E-3</v>
      </c>
    </row>
    <row r="10" spans="1:8" ht="15" thickBot="1">
      <c r="A10" s="4" t="str">
        <f>Areas!B13</f>
        <v>BAR</v>
      </c>
      <c r="B10" s="93"/>
      <c r="C10" s="80"/>
      <c r="D10" s="80"/>
      <c r="E10" s="80">
        <f>$B57*E$57/SUM($D$57:$F$57)</f>
        <v>0.51945378527130792</v>
      </c>
      <c r="F10" s="80">
        <f>$B57*F$57/SUM($D$57:$F$57)</f>
        <v>9.9426121671229439E-3</v>
      </c>
      <c r="G10" s="27" t="s">
        <v>134</v>
      </c>
    </row>
    <row r="11" spans="1:8" ht="15" thickBot="1">
      <c r="A11" s="4" t="str">
        <f>Areas!B14</f>
        <v>BIC</v>
      </c>
      <c r="B11" s="93"/>
      <c r="C11" s="80"/>
      <c r="D11" s="80"/>
      <c r="E11" s="80">
        <f>$B57*E$57/SUM($D$57:$F$57)</f>
        <v>0.51945378527130792</v>
      </c>
      <c r="F11" s="80">
        <f>$B57*F$57/SUM($D$57:$F$57)</f>
        <v>9.9426121671229439E-3</v>
      </c>
      <c r="G11" s="27" t="s">
        <v>134</v>
      </c>
    </row>
    <row r="12" spans="1:8" ht="15" thickBot="1">
      <c r="A12" s="4" t="str">
        <f>Areas!B15</f>
        <v>BSU</v>
      </c>
      <c r="B12" s="23"/>
      <c r="C12" s="25"/>
      <c r="D12" s="23"/>
      <c r="E12" s="23"/>
      <c r="F12" s="23"/>
    </row>
    <row r="13" spans="1:8" ht="15" thickBot="1">
      <c r="A13" s="4" t="str">
        <f>Areas!B16</f>
        <v>BUD</v>
      </c>
      <c r="B13" s="93">
        <v>2.3316617984475285</v>
      </c>
      <c r="C13" s="80">
        <f t="shared" si="0"/>
        <v>17.079729174548078</v>
      </c>
      <c r="D13" s="80">
        <f>$B13*D$57/($D$57+$E$57+$F$57)</f>
        <v>1.7316363428967119</v>
      </c>
      <c r="E13" s="80">
        <f>$B13*E$57/($D$57+$E$57+$F$57)</f>
        <v>0.5887563565848819</v>
      </c>
      <c r="F13" s="80">
        <f>$B13*F$57/($D$57+$E$57+$F$57)</f>
        <v>1.1269098965934816E-2</v>
      </c>
    </row>
    <row r="14" spans="1:8" ht="15" thickBot="1">
      <c r="A14" s="4" t="str">
        <f>Areas!B17</f>
        <v>CAG</v>
      </c>
      <c r="B14" s="93"/>
      <c r="C14" s="80"/>
      <c r="D14" s="80"/>
      <c r="E14" s="80">
        <f>$B57*E$57/SUM($D$57:$F$57)</f>
        <v>0.51945378527130792</v>
      </c>
      <c r="F14" s="80">
        <f>$B57*F$57/SUM($D$57:$F$57)</f>
        <v>9.9426121671229439E-3</v>
      </c>
      <c r="G14" s="27" t="s">
        <v>134</v>
      </c>
    </row>
    <row r="15" spans="1:8" ht="15" thickBot="1">
      <c r="A15" s="4" t="str">
        <f>Areas!B18</f>
        <v>CEN</v>
      </c>
      <c r="B15" s="93">
        <v>1.4665811443753825</v>
      </c>
      <c r="C15" s="80">
        <f t="shared" si="0"/>
        <v>6.7571266545764432</v>
      </c>
      <c r="D15" s="80">
        <f t="shared" ref="D15:F18" si="2">$B15*D$57/($D$57+$E$57+$F$57)</f>
        <v>1.0891739149727344</v>
      </c>
      <c r="E15" s="80">
        <f t="shared" si="2"/>
        <v>0.37031913109072973</v>
      </c>
      <c r="F15" s="80">
        <f t="shared" si="2"/>
        <v>7.0880983119182171E-3</v>
      </c>
    </row>
    <row r="16" spans="1:8" ht="15" thickBot="1">
      <c r="A16" s="4" t="str">
        <f>Areas!B19</f>
        <v>DEE</v>
      </c>
      <c r="B16" s="93">
        <v>0.46743962960199847</v>
      </c>
      <c r="C16" s="80">
        <f t="shared" si="0"/>
        <v>0.68643737778564584</v>
      </c>
      <c r="D16" s="80">
        <f t="shared" si="2"/>
        <v>0.34714959573808607</v>
      </c>
      <c r="E16" s="80">
        <f t="shared" si="2"/>
        <v>0.11803086255094924</v>
      </c>
      <c r="F16" s="80">
        <f t="shared" si="2"/>
        <v>2.2591713129631978E-3</v>
      </c>
    </row>
    <row r="17" spans="1:7" ht="15" thickBot="1">
      <c r="A17" s="4" t="str">
        <f>Areas!B20</f>
        <v>DUM</v>
      </c>
      <c r="B17" s="93">
        <v>2.2836384621173846</v>
      </c>
      <c r="C17" s="80">
        <f t="shared" si="0"/>
        <v>16.38341994094505</v>
      </c>
      <c r="D17" s="80">
        <f t="shared" si="2"/>
        <v>1.6959712414862935</v>
      </c>
      <c r="E17" s="80">
        <f t="shared" si="2"/>
        <v>0.57663022210533976</v>
      </c>
      <c r="F17" s="80">
        <f t="shared" si="2"/>
        <v>1.1036998525751299E-2</v>
      </c>
    </row>
    <row r="18" spans="1:7" ht="15" thickBot="1">
      <c r="A18" s="4" t="str">
        <f>Areas!B21</f>
        <v>HAM</v>
      </c>
      <c r="B18" s="93">
        <v>3.5853523310646231</v>
      </c>
      <c r="C18" s="80">
        <f t="shared" si="0"/>
        <v>40.384391677894143</v>
      </c>
      <c r="D18" s="80">
        <f t="shared" si="2"/>
        <v>2.662704515163699</v>
      </c>
      <c r="E18" s="80">
        <f t="shared" si="2"/>
        <v>0.90531953515565766</v>
      </c>
      <c r="F18" s="80">
        <f t="shared" si="2"/>
        <v>1.7328280745266739E-2</v>
      </c>
    </row>
    <row r="19" spans="1:7" ht="15" thickBot="1">
      <c r="A19" s="4" t="str">
        <f>Areas!B22</f>
        <v>HIL</v>
      </c>
      <c r="B19" s="93"/>
      <c r="C19" s="80"/>
      <c r="D19" s="80">
        <f>$B57*D$57/SUM($D$57:$F$57)</f>
        <v>1.5278052507979645</v>
      </c>
      <c r="E19" s="80">
        <f>$B57*E$57/SUM($D$57:$F$57)</f>
        <v>0.51945378527130792</v>
      </c>
      <c r="F19" s="80">
        <f>$B57*F$57/SUM($D$57:$F$57)</f>
        <v>9.9426121671229439E-3</v>
      </c>
      <c r="G19" s="27" t="s">
        <v>133</v>
      </c>
    </row>
    <row r="20" spans="1:7" ht="15" thickBot="1">
      <c r="A20" s="4" t="str">
        <f>Areas!B23</f>
        <v>HOT</v>
      </c>
      <c r="B20" s="93">
        <v>2.6660730266936894</v>
      </c>
      <c r="C20" s="80">
        <f t="shared" si="0"/>
        <v>22.330268618521885</v>
      </c>
      <c r="D20" s="80">
        <f t="shared" ref="D20:F21" si="3">$B20*D$57/($D$57+$E$57+$F$57)</f>
        <v>1.9799908155262085</v>
      </c>
      <c r="E20" s="80">
        <f t="shared" si="3"/>
        <v>0.67319687727891087</v>
      </c>
      <c r="F20" s="80">
        <f t="shared" si="3"/>
        <v>1.2885333888570235E-2</v>
      </c>
    </row>
    <row r="21" spans="1:7" ht="15" thickBot="1">
      <c r="A21" s="4" t="str">
        <f>Areas!B24</f>
        <v>IBW</v>
      </c>
      <c r="B21" s="93">
        <v>0.95094843334232193</v>
      </c>
      <c r="C21" s="80">
        <f t="shared" si="0"/>
        <v>2.8409513706662923</v>
      </c>
      <c r="D21" s="80">
        <f t="shared" si="3"/>
        <v>0.70623315460786928</v>
      </c>
      <c r="E21" s="80">
        <f t="shared" si="3"/>
        <v>0.24011927256667551</v>
      </c>
      <c r="F21" s="80">
        <f t="shared" si="3"/>
        <v>4.5960061677771885E-3</v>
      </c>
    </row>
    <row r="22" spans="1:7" ht="15" thickBot="1">
      <c r="A22" s="4" t="str">
        <f>Areas!B25</f>
        <v>IFO</v>
      </c>
      <c r="B22" s="23"/>
      <c r="C22" s="25"/>
      <c r="D22" s="23"/>
      <c r="E22" s="23"/>
      <c r="F22" s="23"/>
    </row>
    <row r="23" spans="1:7" ht="15" thickBot="1">
      <c r="A23" s="4" t="str">
        <f>Areas!B26</f>
        <v>ITN</v>
      </c>
      <c r="B23" s="93">
        <v>2.1140226573083618</v>
      </c>
      <c r="C23" s="80">
        <f t="shared" si="0"/>
        <v>14.040065713818851</v>
      </c>
      <c r="D23" s="80">
        <f t="shared" ref="D23:F24" si="4">$B23*D$57/($D$57+$E$57+$F$57)</f>
        <v>1.5700040484171531</v>
      </c>
      <c r="E23" s="80">
        <f t="shared" si="4"/>
        <v>0.53380137646183201</v>
      </c>
      <c r="F23" s="80">
        <f t="shared" si="4"/>
        <v>1.0217232429376505E-2</v>
      </c>
    </row>
    <row r="24" spans="1:7" ht="15" thickBot="1">
      <c r="A24" s="4" t="str">
        <f>Areas!B27</f>
        <v>JAW</v>
      </c>
      <c r="B24" s="93">
        <v>2.0506029353854398</v>
      </c>
      <c r="C24" s="80">
        <f t="shared" si="0"/>
        <v>13.210310170681767</v>
      </c>
      <c r="D24" s="80">
        <f t="shared" si="4"/>
        <v>1.5229046382834641</v>
      </c>
      <c r="E24" s="80">
        <f t="shared" si="4"/>
        <v>0.51778757701637779</v>
      </c>
      <c r="F24" s="80">
        <f t="shared" si="4"/>
        <v>9.9107200855977785E-3</v>
      </c>
    </row>
    <row r="25" spans="1:7" ht="15" thickBot="1">
      <c r="A25" s="4" t="str">
        <f>Areas!B28</f>
        <v>KKO</v>
      </c>
      <c r="B25" s="23"/>
      <c r="C25" s="25"/>
      <c r="D25" s="23"/>
      <c r="E25" s="23"/>
      <c r="F25" s="23"/>
    </row>
    <row r="26" spans="1:7" ht="15" thickBot="1">
      <c r="A26" s="4" t="str">
        <f>Areas!B29</f>
        <v>LAN</v>
      </c>
      <c r="B26" s="93">
        <v>2.3511186888035791</v>
      </c>
      <c r="C26" s="80">
        <f t="shared" si="0"/>
        <v>17.365967048087075</v>
      </c>
      <c r="D26" s="80">
        <f t="shared" ref="D26:F28" si="5">$B26*D$57/($D$57+$E$57+$F$57)</f>
        <v>1.7460862337353946</v>
      </c>
      <c r="E26" s="80">
        <f t="shared" si="5"/>
        <v>0.59366931947003421</v>
      </c>
      <c r="F26" s="80">
        <f t="shared" si="5"/>
        <v>1.1363135598150375E-2</v>
      </c>
    </row>
    <row r="27" spans="1:7" ht="15" thickBot="1">
      <c r="A27" s="4" t="str">
        <f>Areas!B30</f>
        <v>LID</v>
      </c>
      <c r="B27" s="93">
        <v>4.5256381394956664</v>
      </c>
      <c r="C27" s="80">
        <f t="shared" si="0"/>
        <v>64.344216467272716</v>
      </c>
      <c r="D27" s="80">
        <f t="shared" si="5"/>
        <v>3.3610189446720105</v>
      </c>
      <c r="E27" s="80">
        <f t="shared" si="5"/>
        <v>1.1427464411884836</v>
      </c>
      <c r="F27" s="80">
        <f t="shared" si="5"/>
        <v>2.1872753635172392E-2</v>
      </c>
    </row>
    <row r="28" spans="1:7" ht="15" thickBot="1">
      <c r="A28" s="4" t="str">
        <f>Areas!B31</f>
        <v>LLH</v>
      </c>
      <c r="B28" s="93">
        <v>1.6688913853342429</v>
      </c>
      <c r="C28" s="80">
        <f t="shared" si="0"/>
        <v>8.7499588590356367</v>
      </c>
      <c r="D28" s="80">
        <f t="shared" si="5"/>
        <v>1.2394220195725565</v>
      </c>
      <c r="E28" s="80">
        <f t="shared" si="5"/>
        <v>0.42140348665466926</v>
      </c>
      <c r="F28" s="80">
        <f t="shared" si="5"/>
        <v>8.0658791070170148E-3</v>
      </c>
    </row>
    <row r="29" spans="1:7" ht="15" thickBot="1">
      <c r="A29" s="4" t="str">
        <f>Areas!B32</f>
        <v>LXE</v>
      </c>
      <c r="B29" s="93"/>
      <c r="C29" s="80"/>
      <c r="D29" s="80">
        <f>$B57*D$57/SUM($D$57:$F$57)</f>
        <v>1.5278052507979645</v>
      </c>
      <c r="E29" s="80">
        <f>$B57*E$57/SUM($D$57:$F$57)</f>
        <v>0.51945378527130792</v>
      </c>
      <c r="F29" s="80">
        <f>$B57*F$57/SUM($D$57:$F$57)</f>
        <v>9.9426121671229439E-3</v>
      </c>
      <c r="G29" s="27" t="s">
        <v>133</v>
      </c>
    </row>
    <row r="30" spans="1:7" ht="15" thickBot="1">
      <c r="A30" s="4" t="str">
        <f>Areas!B33</f>
        <v>MAG</v>
      </c>
      <c r="B30" s="93">
        <v>1.9130856613743981</v>
      </c>
      <c r="C30" s="80">
        <f t="shared" si="0"/>
        <v>11.497904539515316</v>
      </c>
      <c r="D30" s="80">
        <f t="shared" ref="D30:F51" si="6">$B30*D$57/($D$57+$E$57+$F$57)</f>
        <v>1.4207758005540141</v>
      </c>
      <c r="E30" s="80">
        <f t="shared" si="6"/>
        <v>0.48306377218836477</v>
      </c>
      <c r="F30" s="80">
        <f t="shared" si="6"/>
        <v>9.2460886320191223E-3</v>
      </c>
    </row>
    <row r="31" spans="1:7" ht="15" thickBot="1">
      <c r="A31" s="4" t="str">
        <f>Areas!B34</f>
        <v>MAN</v>
      </c>
      <c r="B31" s="93">
        <v>0.86579205325036912</v>
      </c>
      <c r="C31" s="80">
        <f t="shared" si="0"/>
        <v>2.3549248679381249</v>
      </c>
      <c r="D31" s="80">
        <f t="shared" si="6"/>
        <v>0.64299075697758956</v>
      </c>
      <c r="E31" s="80">
        <f t="shared" si="6"/>
        <v>0.21861685737238046</v>
      </c>
      <c r="F31" s="80">
        <f t="shared" si="6"/>
        <v>4.1844389003990795E-3</v>
      </c>
    </row>
    <row r="32" spans="1:7" ht="15" thickBot="1">
      <c r="A32" s="4" t="str">
        <f>Areas!B35</f>
        <v>MBG</v>
      </c>
      <c r="B32" s="93">
        <v>1.7819814047516689</v>
      </c>
      <c r="C32" s="80">
        <f t="shared" si="0"/>
        <v>9.9759944963813272</v>
      </c>
      <c r="D32" s="80">
        <f t="shared" si="6"/>
        <v>1.3234096663970225</v>
      </c>
      <c r="E32" s="80">
        <f t="shared" si="6"/>
        <v>0.44995928657498757</v>
      </c>
      <c r="F32" s="80">
        <f t="shared" si="6"/>
        <v>8.612451779658907E-3</v>
      </c>
    </row>
    <row r="33" spans="1:6" ht="15" thickBot="1">
      <c r="A33" s="4" t="str">
        <f>Areas!B36</f>
        <v>MHX</v>
      </c>
      <c r="B33" s="93">
        <v>1.2742082617426425</v>
      </c>
      <c r="C33" s="80">
        <f t="shared" si="0"/>
        <v>5.1007107761019999</v>
      </c>
      <c r="D33" s="80">
        <f t="shared" si="6"/>
        <v>0.946305907624304</v>
      </c>
      <c r="E33" s="80">
        <f t="shared" si="6"/>
        <v>0.32174400859226332</v>
      </c>
      <c r="F33" s="80">
        <f t="shared" si="6"/>
        <v>6.1583455260751235E-3</v>
      </c>
    </row>
    <row r="34" spans="1:6" ht="15" thickBot="1">
      <c r="A34" s="4" t="str">
        <f>Areas!B37</f>
        <v>MMR</v>
      </c>
      <c r="B34" s="93">
        <v>2.4282483569129991</v>
      </c>
      <c r="C34" s="80">
        <f t="shared" si="0"/>
        <v>18.524055450997086</v>
      </c>
      <c r="D34" s="80">
        <f t="shared" si="6"/>
        <v>1.8033674983264947</v>
      </c>
      <c r="E34" s="80">
        <f t="shared" si="6"/>
        <v>0.61314494943100817</v>
      </c>
      <c r="F34" s="80">
        <f t="shared" si="6"/>
        <v>1.1735909155496249E-2</v>
      </c>
    </row>
    <row r="35" spans="1:6" ht="15" thickBot="1">
      <c r="A35" s="4" t="str">
        <f>Areas!B38</f>
        <v>MSH</v>
      </c>
      <c r="B35" s="93">
        <v>2.1293833898380519</v>
      </c>
      <c r="C35" s="80">
        <f t="shared" si="0"/>
        <v>14.244840453851801</v>
      </c>
      <c r="D35" s="80">
        <f t="shared" si="6"/>
        <v>1.5814118789694389</v>
      </c>
      <c r="E35" s="80">
        <f t="shared" si="6"/>
        <v>0.53768003884960924</v>
      </c>
      <c r="F35" s="80">
        <f t="shared" si="6"/>
        <v>1.0291472019003777E-2</v>
      </c>
    </row>
    <row r="36" spans="1:6" ht="15" thickBot="1">
      <c r="A36" s="4" t="str">
        <f>Areas!B39</f>
        <v>NIT</v>
      </c>
      <c r="B36" s="93">
        <v>2.4198054925859074</v>
      </c>
      <c r="C36" s="80">
        <f t="shared" si="0"/>
        <v>18.395465476320943</v>
      </c>
      <c r="D36" s="80">
        <f t="shared" si="6"/>
        <v>1.7970973048032863</v>
      </c>
      <c r="E36" s="80">
        <f t="shared" si="6"/>
        <v>0.61101308363311735</v>
      </c>
      <c r="F36" s="80">
        <f t="shared" si="6"/>
        <v>1.1695104149503824E-2</v>
      </c>
    </row>
    <row r="37" spans="1:6" ht="15" thickBot="1">
      <c r="A37" s="4" t="str">
        <f>Areas!B40</f>
        <v>OMR</v>
      </c>
      <c r="B37" s="93">
        <v>2.4488522901286625</v>
      </c>
      <c r="C37" s="80">
        <f t="shared" si="0"/>
        <v>18.839746099215162</v>
      </c>
      <c r="D37" s="80">
        <f t="shared" si="6"/>
        <v>1.8186692541757414</v>
      </c>
      <c r="E37" s="80">
        <f t="shared" si="6"/>
        <v>0.61834754641975209</v>
      </c>
      <c r="F37" s="80">
        <f t="shared" si="6"/>
        <v>1.1835489533169123E-2</v>
      </c>
    </row>
    <row r="38" spans="1:6" ht="15" thickBot="1">
      <c r="A38" s="4" t="str">
        <f>Areas!B41</f>
        <v>PFE</v>
      </c>
      <c r="B38" s="93">
        <v>1.5690289751127333</v>
      </c>
      <c r="C38" s="80">
        <f t="shared" si="0"/>
        <v>7.7341357890693532</v>
      </c>
      <c r="D38" s="80">
        <f t="shared" si="6"/>
        <v>1.1652580139075996</v>
      </c>
      <c r="E38" s="80">
        <f t="shared" si="6"/>
        <v>0.39618772472858388</v>
      </c>
      <c r="F38" s="80">
        <f t="shared" si="6"/>
        <v>7.5832364765496549E-3</v>
      </c>
    </row>
    <row r="39" spans="1:6" ht="15" thickBot="1">
      <c r="A39" s="4" t="str">
        <f>Areas!B42</f>
        <v>RAN</v>
      </c>
      <c r="B39" s="93">
        <v>1.8094841884562582</v>
      </c>
      <c r="C39" s="80">
        <f t="shared" si="0"/>
        <v>10.286306252298687</v>
      </c>
      <c r="D39" s="80">
        <f t="shared" si="6"/>
        <v>1.3438349355442907</v>
      </c>
      <c r="E39" s="80">
        <f t="shared" si="6"/>
        <v>0.45690387808505878</v>
      </c>
      <c r="F39" s="80">
        <f t="shared" si="6"/>
        <v>8.7453748269087587E-3</v>
      </c>
    </row>
    <row r="40" spans="1:6" ht="15" thickBot="1">
      <c r="A40" s="4" t="str">
        <f>Areas!B43</f>
        <v>RHY</v>
      </c>
      <c r="B40" s="93">
        <v>1.873204729000153</v>
      </c>
      <c r="C40" s="80">
        <f t="shared" si="0"/>
        <v>11.023521571891123</v>
      </c>
      <c r="D40" s="80">
        <f t="shared" si="6"/>
        <v>1.3911577522016203</v>
      </c>
      <c r="E40" s="80">
        <f t="shared" si="6"/>
        <v>0.47299363574855086</v>
      </c>
      <c r="F40" s="80">
        <f t="shared" si="6"/>
        <v>9.053341049981985E-3</v>
      </c>
    </row>
    <row r="41" spans="1:6" ht="15" thickBot="1">
      <c r="A41" s="4" t="str">
        <f>Areas!B44</f>
        <v>RMN</v>
      </c>
      <c r="B41" s="93">
        <v>0.69025317613811776</v>
      </c>
      <c r="C41" s="80">
        <f t="shared" si="0"/>
        <v>1.4968100574994656</v>
      </c>
      <c r="D41" s="80">
        <f t="shared" si="6"/>
        <v>0.51262472387568614</v>
      </c>
      <c r="E41" s="80">
        <f t="shared" si="6"/>
        <v>0.17429240611773328</v>
      </c>
      <c r="F41" s="80">
        <f t="shared" si="6"/>
        <v>3.3360461446983445E-3</v>
      </c>
    </row>
    <row r="42" spans="1:6" ht="15" thickBot="1">
      <c r="A42" s="4" t="str">
        <f>Areas!B45</f>
        <v>ROW</v>
      </c>
      <c r="B42" s="93">
        <v>2.8921111535737833</v>
      </c>
      <c r="C42" s="80">
        <f t="shared" si="0"/>
        <v>26.277244738533419</v>
      </c>
      <c r="D42" s="80">
        <f t="shared" si="6"/>
        <v>2.1478607165755292</v>
      </c>
      <c r="E42" s="80">
        <f t="shared" si="6"/>
        <v>0.73027264363568001</v>
      </c>
      <c r="F42" s="80">
        <f t="shared" si="6"/>
        <v>1.397779336257385E-2</v>
      </c>
    </row>
    <row r="43" spans="1:6" ht="15" thickBot="1">
      <c r="A43" s="4" t="str">
        <f>Areas!B46</f>
        <v>SAD</v>
      </c>
      <c r="B43" s="93">
        <v>4.3391975935610496</v>
      </c>
      <c r="C43" s="80">
        <f t="shared" si="0"/>
        <v>59.151902759038208</v>
      </c>
      <c r="D43" s="80">
        <f t="shared" si="6"/>
        <v>3.2225566576693048</v>
      </c>
      <c r="E43" s="80">
        <f t="shared" si="6"/>
        <v>1.0956692636075638</v>
      </c>
      <c r="F43" s="80">
        <f t="shared" si="6"/>
        <v>2.0971672284181005E-2</v>
      </c>
    </row>
    <row r="44" spans="1:6" ht="15" thickBot="1">
      <c r="A44" s="4" t="str">
        <f>Areas!B47</f>
        <v>SAR</v>
      </c>
      <c r="B44" s="93">
        <v>2.4193923356449467</v>
      </c>
      <c r="C44" s="80">
        <f t="shared" si="0"/>
        <v>18.389184338900801</v>
      </c>
      <c r="D44" s="80">
        <f t="shared" si="6"/>
        <v>1.7967904688913354</v>
      </c>
      <c r="E44" s="80">
        <f t="shared" si="6"/>
        <v>0.61090875942305412</v>
      </c>
      <c r="F44" s="80">
        <f t="shared" si="6"/>
        <v>1.1693107330557248E-2</v>
      </c>
    </row>
    <row r="45" spans="1:6" ht="15" thickBot="1">
      <c r="A45" s="4" t="str">
        <f>Areas!B48</f>
        <v>SBS</v>
      </c>
      <c r="B45" s="93">
        <v>2.0680664804121931</v>
      </c>
      <c r="C45" s="80">
        <f t="shared" si="0"/>
        <v>13.436274146945543</v>
      </c>
      <c r="D45" s="80">
        <f t="shared" si="6"/>
        <v>1.5358741475254452</v>
      </c>
      <c r="E45" s="80">
        <f t="shared" si="6"/>
        <v>0.52219721015865139</v>
      </c>
      <c r="F45" s="80">
        <f t="shared" si="6"/>
        <v>9.995122728096606E-3</v>
      </c>
    </row>
    <row r="46" spans="1:6" ht="15" thickBot="1">
      <c r="A46" s="4" t="str">
        <f>Areas!B49</f>
        <v>SOY</v>
      </c>
      <c r="B46" s="93">
        <v>1.9347996653077935</v>
      </c>
      <c r="C46" s="80">
        <f t="shared" si="0"/>
        <v>11.760394016971658</v>
      </c>
      <c r="D46" s="80">
        <f t="shared" si="6"/>
        <v>1.4369019636132987</v>
      </c>
      <c r="E46" s="80">
        <f t="shared" si="6"/>
        <v>0.48854666762852156</v>
      </c>
      <c r="F46" s="80">
        <f t="shared" si="6"/>
        <v>9.3510340659731621E-3</v>
      </c>
    </row>
    <row r="47" spans="1:6" ht="15" thickBot="1">
      <c r="A47" s="4" t="str">
        <f>Areas!B50</f>
        <v>SUU</v>
      </c>
      <c r="B47" s="93">
        <v>2.4913987907781778</v>
      </c>
      <c r="C47" s="80">
        <f t="shared" si="0"/>
        <v>19.500078691322425</v>
      </c>
      <c r="D47" s="80">
        <f t="shared" si="6"/>
        <v>1.8502669184840186</v>
      </c>
      <c r="E47" s="80">
        <f t="shared" si="6"/>
        <v>0.62909075228456635</v>
      </c>
      <c r="F47" s="80">
        <f t="shared" si="6"/>
        <v>1.2041120009592777E-2</v>
      </c>
    </row>
    <row r="48" spans="1:6" ht="15" thickBot="1">
      <c r="A48" s="4" t="str">
        <f>Areas!B51</f>
        <v>TAP</v>
      </c>
      <c r="B48" s="93">
        <v>1.3797275900425543</v>
      </c>
      <c r="C48" s="80">
        <f t="shared" si="0"/>
        <v>5.9804871695148645</v>
      </c>
      <c r="D48" s="80">
        <f t="shared" si="6"/>
        <v>1.0246710907241157</v>
      </c>
      <c r="E48" s="80">
        <f t="shared" si="6"/>
        <v>0.34838817084619933</v>
      </c>
      <c r="F48" s="80">
        <f t="shared" si="6"/>
        <v>6.668328472239274E-3</v>
      </c>
    </row>
    <row r="49" spans="1:7" ht="15" thickBot="1">
      <c r="A49" s="4" t="str">
        <f>Areas!B52</f>
        <v>THO</v>
      </c>
      <c r="B49" s="93">
        <v>2.1224864547853617</v>
      </c>
      <c r="C49" s="80">
        <f t="shared" si="0"/>
        <v>14.152713658727068</v>
      </c>
      <c r="D49" s="80">
        <f t="shared" si="6"/>
        <v>1.5762897881928999</v>
      </c>
      <c r="E49" s="80">
        <f t="shared" si="6"/>
        <v>0.53593852798558594</v>
      </c>
      <c r="F49" s="80">
        <f t="shared" si="6"/>
        <v>1.0258138606875938E-2</v>
      </c>
    </row>
    <row r="50" spans="1:7" ht="15" thickBot="1">
      <c r="A50" s="4" t="str">
        <f>Areas!B53</f>
        <v>TIQ</v>
      </c>
      <c r="B50" s="93">
        <v>2.2404744275664683</v>
      </c>
      <c r="C50" s="80">
        <f t="shared" si="0"/>
        <v>15.769932989306021</v>
      </c>
      <c r="D50" s="80">
        <f t="shared" si="6"/>
        <v>1.6639149582876829</v>
      </c>
      <c r="E50" s="80">
        <f t="shared" si="6"/>
        <v>0.56573108581781217</v>
      </c>
      <c r="F50" s="80">
        <f t="shared" si="6"/>
        <v>1.082838346097339E-2</v>
      </c>
    </row>
    <row r="51" spans="1:7" ht="15" thickBot="1">
      <c r="A51" s="4" t="str">
        <f>Areas!B54</f>
        <v>TRO</v>
      </c>
      <c r="B51" s="93">
        <v>2.8539411951653482</v>
      </c>
      <c r="C51" s="80">
        <f t="shared" si="0"/>
        <v>25.588209980448283</v>
      </c>
      <c r="D51" s="80">
        <f t="shared" si="6"/>
        <v>2.1195133433711861</v>
      </c>
      <c r="E51" s="80">
        <f t="shared" si="6"/>
        <v>0.72063453674620326</v>
      </c>
      <c r="F51" s="80">
        <f t="shared" si="6"/>
        <v>1.3793315047958639E-2</v>
      </c>
    </row>
    <row r="52" spans="1:7" ht="15" thickBot="1">
      <c r="A52" s="4" t="str">
        <f>Areas!B55</f>
        <v>UAM</v>
      </c>
      <c r="B52" s="23"/>
      <c r="C52" s="25"/>
      <c r="D52" s="23"/>
      <c r="E52" s="23"/>
      <c r="F52" s="23"/>
    </row>
    <row r="53" spans="1:7" ht="15" thickBot="1">
      <c r="A53" s="4" t="str">
        <f>Areas!B56</f>
        <v>UTT</v>
      </c>
      <c r="B53" s="93"/>
      <c r="C53" s="80"/>
      <c r="D53" s="80"/>
      <c r="E53" s="80">
        <f>$B57*E$57/SUM($D$57:$F$57)</f>
        <v>0.51945378527130792</v>
      </c>
      <c r="F53" s="80">
        <f>$B57*F$57/SUM($D$57:$F$57)</f>
        <v>9.9426121671229439E-3</v>
      </c>
      <c r="G53" s="27" t="s">
        <v>134</v>
      </c>
    </row>
    <row r="54" spans="1:7" ht="15" thickBot="1">
      <c r="A54" s="4" t="str">
        <f>Areas!B57</f>
        <v>VOD</v>
      </c>
      <c r="B54" s="93">
        <v>1.0372473808132257</v>
      </c>
      <c r="C54" s="80">
        <f t="shared" si="0"/>
        <v>3.3799833349508872</v>
      </c>
      <c r="D54" s="80">
        <f t="shared" ref="D54:F55" si="7">$B54*D$57/($D$57+$E$57+$F$57)</f>
        <v>0.77032409347981468</v>
      </c>
      <c r="E54" s="80">
        <f t="shared" si="7"/>
        <v>0.26191019178313701</v>
      </c>
      <c r="F54" s="80">
        <f t="shared" si="7"/>
        <v>5.0130955502738885E-3</v>
      </c>
    </row>
    <row r="55" spans="1:7" ht="15" thickBot="1">
      <c r="A55" s="4" t="str">
        <f>Areas!B58</f>
        <v>WBE</v>
      </c>
      <c r="B55" s="93">
        <v>1.8396546625595955</v>
      </c>
      <c r="C55" s="80">
        <f t="shared" si="0"/>
        <v>10.632183814085904</v>
      </c>
      <c r="D55" s="80">
        <f t="shared" si="7"/>
        <v>1.3662413966676614</v>
      </c>
      <c r="E55" s="80">
        <f t="shared" si="7"/>
        <v>0.46452207486700481</v>
      </c>
      <c r="F55" s="80">
        <f t="shared" si="7"/>
        <v>8.8911910249294401E-3</v>
      </c>
    </row>
    <row r="56" spans="1:7" ht="15" thickBot="1">
      <c r="A56" s="4" t="str">
        <f>Areas!B59</f>
        <v>YTE</v>
      </c>
      <c r="B56" s="93"/>
      <c r="C56" s="80"/>
      <c r="D56" s="80"/>
      <c r="E56" s="80">
        <f>$B57*E$57/SUM($D$57:$F$57)</f>
        <v>0.51945378527130792</v>
      </c>
      <c r="F56" s="80">
        <f>$B57*F$57/SUM($D$57:$F$57)</f>
        <v>9.9426121671229439E-3</v>
      </c>
      <c r="G56" s="27" t="s">
        <v>134</v>
      </c>
    </row>
    <row r="57" spans="1:7" ht="15" thickBot="1">
      <c r="A57" s="21" t="s">
        <v>73</v>
      </c>
      <c r="B57" s="14">
        <f>AVERAGE(B4:B55)</f>
        <v>2.0572016482363953</v>
      </c>
      <c r="C57" s="14">
        <f>AVERAGE(C4:C55)</f>
        <v>15.513404762850609</v>
      </c>
      <c r="D57" s="14">
        <v>2.5</v>
      </c>
      <c r="E57" s="14">
        <v>0.85</v>
      </c>
      <c r="F57" s="14">
        <f>SQRT(C58/'Copper network'!N61/1.5*SQRT(3))/2</f>
        <v>1.6269436438201092E-2</v>
      </c>
      <c r="G57" s="27" t="s">
        <v>154</v>
      </c>
    </row>
    <row r="58" spans="1:7" ht="15" thickBot="1">
      <c r="A58" s="21" t="s">
        <v>36</v>
      </c>
      <c r="B58" s="14"/>
      <c r="C58" s="14">
        <f>SUM(C4:C55)</f>
        <v>620.53619051402438</v>
      </c>
      <c r="D58" s="14"/>
      <c r="E58" s="14"/>
      <c r="F58" s="14"/>
      <c r="G58" s="27"/>
    </row>
    <row r="59" spans="1:7">
      <c r="F59"/>
    </row>
    <row r="60" spans="1:7">
      <c r="F60"/>
    </row>
    <row r="61" spans="1:7">
      <c r="F61"/>
    </row>
    <row r="64" spans="1:7">
      <c r="A64" s="42"/>
      <c r="B64" s="37"/>
      <c r="C64" s="1"/>
      <c r="F64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</sheetPr>
  <dimension ref="A1:Y74"/>
  <sheetViews>
    <sheetView showGridLines="0" workbookViewId="0">
      <selection activeCell="H1" sqref="H1"/>
    </sheetView>
  </sheetViews>
  <sheetFormatPr baseColWidth="10" defaultColWidth="8.83203125" defaultRowHeight="14" x14ac:dyDescent="0"/>
  <cols>
    <col min="1" max="1" width="8.83203125" style="1"/>
    <col min="3" max="3" width="9.1640625" customWidth="1"/>
    <col min="4" max="5" width="10.6640625" customWidth="1"/>
    <col min="6" max="7" width="9.1640625" customWidth="1"/>
    <col min="8" max="9" width="12.6640625" customWidth="1"/>
    <col min="10" max="11" width="10.6640625" customWidth="1"/>
    <col min="12" max="12" width="9.1640625" customWidth="1"/>
    <col min="13" max="14" width="12.6640625" customWidth="1"/>
    <col min="15" max="20" width="16.6640625" customWidth="1"/>
  </cols>
  <sheetData>
    <row r="1" spans="1:25" ht="18">
      <c r="A1" s="30" t="s">
        <v>221</v>
      </c>
    </row>
    <row r="3" spans="1:25" ht="15">
      <c r="A3" s="41" t="s">
        <v>87</v>
      </c>
    </row>
    <row r="4" spans="1:25" ht="15" thickBot="1"/>
    <row r="5" spans="1:25" ht="15" customHeight="1">
      <c r="B5" s="163" t="s">
        <v>22</v>
      </c>
      <c r="C5" s="164"/>
      <c r="D5" s="163" t="s">
        <v>77</v>
      </c>
      <c r="E5" s="167"/>
      <c r="F5" s="167"/>
      <c r="G5" s="164"/>
      <c r="H5" s="160" t="s">
        <v>23</v>
      </c>
      <c r="I5" s="160" t="s">
        <v>79</v>
      </c>
      <c r="J5" s="163" t="s">
        <v>80</v>
      </c>
      <c r="K5" s="167"/>
      <c r="L5" s="164"/>
      <c r="M5" s="160" t="s">
        <v>25</v>
      </c>
      <c r="N5" s="160" t="s">
        <v>26</v>
      </c>
      <c r="O5" s="160" t="s">
        <v>210</v>
      </c>
      <c r="P5" s="160" t="s">
        <v>211</v>
      </c>
      <c r="Q5" s="160" t="s">
        <v>212</v>
      </c>
      <c r="R5" s="160" t="s">
        <v>213</v>
      </c>
      <c r="S5" s="160" t="s">
        <v>214</v>
      </c>
      <c r="T5" s="160" t="s">
        <v>215</v>
      </c>
      <c r="U5" s="163" t="s">
        <v>76</v>
      </c>
      <c r="V5" s="167"/>
      <c r="W5" s="164"/>
      <c r="X5" s="163" t="s">
        <v>17</v>
      </c>
      <c r="Y5" s="164"/>
    </row>
    <row r="6" spans="1:25" ht="15" thickBot="1">
      <c r="B6" s="165"/>
      <c r="C6" s="166"/>
      <c r="D6" s="165"/>
      <c r="E6" s="168"/>
      <c r="F6" s="168"/>
      <c r="G6" s="166"/>
      <c r="H6" s="162"/>
      <c r="I6" s="162"/>
      <c r="J6" s="165"/>
      <c r="K6" s="168"/>
      <c r="L6" s="166"/>
      <c r="M6" s="162"/>
      <c r="N6" s="162"/>
      <c r="O6" s="162"/>
      <c r="P6" s="162"/>
      <c r="Q6" s="162"/>
      <c r="R6" s="162"/>
      <c r="S6" s="162"/>
      <c r="T6" s="162"/>
      <c r="U6" s="165"/>
      <c r="V6" s="168"/>
      <c r="W6" s="166"/>
      <c r="X6" s="165" t="s">
        <v>18</v>
      </c>
      <c r="Y6" s="166"/>
    </row>
    <row r="7" spans="1:25" ht="15" thickBot="1">
      <c r="B7" s="8" t="s">
        <v>83</v>
      </c>
      <c r="C7" s="19" t="s">
        <v>85</v>
      </c>
      <c r="D7" s="2" t="s">
        <v>30</v>
      </c>
      <c r="E7" s="2" t="s">
        <v>31</v>
      </c>
      <c r="F7" s="2" t="s">
        <v>19</v>
      </c>
      <c r="G7" s="2" t="s">
        <v>40</v>
      </c>
      <c r="H7" s="2"/>
      <c r="I7" s="18"/>
      <c r="J7" s="19" t="s">
        <v>30</v>
      </c>
      <c r="K7" s="19" t="s">
        <v>31</v>
      </c>
      <c r="L7" s="19" t="s">
        <v>19</v>
      </c>
      <c r="M7" s="2"/>
      <c r="N7" s="2"/>
      <c r="O7" s="2" t="s">
        <v>38</v>
      </c>
      <c r="P7" s="2" t="s">
        <v>38</v>
      </c>
      <c r="Q7" s="2" t="s">
        <v>38</v>
      </c>
      <c r="R7" s="2" t="s">
        <v>38</v>
      </c>
      <c r="S7" s="2" t="s">
        <v>38</v>
      </c>
      <c r="T7" s="2" t="s">
        <v>38</v>
      </c>
      <c r="U7" s="26" t="s">
        <v>64</v>
      </c>
      <c r="V7" s="26" t="s">
        <v>65</v>
      </c>
      <c r="W7" s="26" t="s">
        <v>66</v>
      </c>
      <c r="X7" s="2" t="s">
        <v>20</v>
      </c>
      <c r="Y7" s="2" t="s">
        <v>21</v>
      </c>
    </row>
    <row r="8" spans="1:25" ht="15" thickBot="1">
      <c r="A8" s="1">
        <v>1</v>
      </c>
      <c r="B8" s="4" t="str">
        <f>Areas!B7</f>
        <v>AAA</v>
      </c>
      <c r="C8" s="4" t="str">
        <f>Areas!C7</f>
        <v>AAA</v>
      </c>
      <c r="D8" s="78">
        <f>ROUND(IF(Areas!$D7="southern",Buildings!$B$15,IF(Areas!$D7="central",Buildings!$C$15,IF(Areas!$D7="northern",Buildings!$D$15,IF(Areas!$D7="eastern",Buildings!$E$15,IF(Areas!$D7="western",Buildings!$F$15,"error")))))*$H8,0)</f>
        <v>15963</v>
      </c>
      <c r="E8" s="78">
        <f>ROUND(IF(Areas!$D7="southern",Buildings!$B$16,IF(Areas!$D7="central",Buildings!$C$16,IF(Areas!$D7="northern",Buildings!$D$16,IF(Areas!$D7="eastern",Buildings!$E$16,IF(Areas!$D7="western",Buildings!$F$16,"error")))))*H8,0)</f>
        <v>87520</v>
      </c>
      <c r="F8" s="78">
        <f>ROUND(IF(Areas!$D7="southern",Buildings!$B$17,IF(Areas!$D7="central",Buildings!$C$17,IF(Areas!$D7="northern",Buildings!$D$17,IF(Areas!$D7="eastern",Buildings!$E$17,IF(Areas!$D7="western",Buildings!$F$17,"error")))))*H8,0)</f>
        <v>35876</v>
      </c>
      <c r="G8" s="78">
        <f>ROUND(IF(Areas!$D7="southern",Buildings!$B$18,IF(Areas!$D7="central",Buildings!$C$18,IF(Areas!$D7="northern",Buildings!$D$18,IF(Areas!$D7="eastern",Buildings!$E$18,IF(Areas!$D7="western",Buildings!$F$18,"error")))))*H8,0)</f>
        <v>4229</v>
      </c>
      <c r="H8" s="79">
        <f>ROUND(I8*H$61/I$61,0)</f>
        <v>143588</v>
      </c>
      <c r="I8" s="126">
        <f>'Subscriber Lines'!B4+0.1*'Subscriber Lines'!C4</f>
        <v>103024</v>
      </c>
      <c r="J8" s="78">
        <f>D8</f>
        <v>15963</v>
      </c>
      <c r="K8" s="78">
        <f>I8-J8-L8</f>
        <v>49749.959999999992</v>
      </c>
      <c r="L8" s="78">
        <f>F8*'Other assumptions'!D$3*'Other assumptions'!D$4</f>
        <v>37311.040000000008</v>
      </c>
      <c r="M8" s="78">
        <f>Areas!E7</f>
        <v>312</v>
      </c>
      <c r="N8" s="78">
        <f>Areas!F7</f>
        <v>16365</v>
      </c>
      <c r="O8" s="80">
        <f>'Loop lengths'!D4</f>
        <v>1.9441832203532841</v>
      </c>
      <c r="P8" s="80">
        <f>'Loop lengths'!E4</f>
        <v>0.66102229492011655</v>
      </c>
      <c r="Q8" s="80">
        <f>'Loop lengths'!F4</f>
        <v>1.2652306131101944E-2</v>
      </c>
      <c r="R8" s="80">
        <f>IF(M8="",0,IF(M8&gt;1999,'Network design'!$C$2003,LOOKUP(M8,'Network design'!$A$4:$A$2003,'Network design'!$C$4:$C$2003)*O8))</f>
        <v>0.2492852576034654</v>
      </c>
      <c r="S8" s="80">
        <f>IF(N8="",0,IF(N8&gt;1999,'Network design'!$C$2003,LOOKUP(N8,'Network design'!$A$4:$A$2003,'Network design'!$C$4:$C$2003)*P8))</f>
        <v>0.10286199213124904</v>
      </c>
      <c r="T8" s="80">
        <f>Q8</f>
        <v>1.2652306131101944E-2</v>
      </c>
      <c r="U8" s="121">
        <f>Areas!G7</f>
        <v>0.8</v>
      </c>
      <c r="V8" s="121">
        <f>Areas!H7</f>
        <v>0.1</v>
      </c>
      <c r="W8" s="121">
        <f>Areas!I7</f>
        <v>0.1</v>
      </c>
      <c r="X8" s="121">
        <f>Areas!J7</f>
        <v>0.2</v>
      </c>
      <c r="Y8" s="121">
        <f>Areas!K7</f>
        <v>0.8</v>
      </c>
    </row>
    <row r="9" spans="1:25" ht="15" thickBot="1">
      <c r="A9" s="1">
        <f t="shared" ref="A9:A40" si="0">A8+1</f>
        <v>2</v>
      </c>
      <c r="B9" s="4" t="str">
        <f>Areas!B8</f>
        <v>ABS</v>
      </c>
      <c r="C9" s="4" t="str">
        <f>Areas!C8</f>
        <v>Remote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3"/>
      <c r="P9" s="23"/>
      <c r="Q9" s="23"/>
      <c r="R9" s="23"/>
      <c r="S9" s="23"/>
      <c r="T9" s="25"/>
      <c r="U9" s="24"/>
      <c r="V9" s="24"/>
      <c r="W9" s="24"/>
      <c r="X9" s="24"/>
      <c r="Y9" s="24"/>
    </row>
    <row r="10" spans="1:25" ht="15" thickBot="1">
      <c r="A10" s="1">
        <f t="shared" si="0"/>
        <v>3</v>
      </c>
      <c r="B10" s="4" t="str">
        <f>Areas!B9</f>
        <v>ADC</v>
      </c>
      <c r="C10" s="4" t="str">
        <f>Areas!C9</f>
        <v>Remote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3"/>
      <c r="P10" s="23"/>
      <c r="Q10" s="23"/>
      <c r="R10" s="23"/>
      <c r="S10" s="23"/>
      <c r="T10" s="25"/>
      <c r="U10" s="24"/>
      <c r="V10" s="24"/>
      <c r="W10" s="24"/>
      <c r="X10" s="24"/>
      <c r="Y10" s="24"/>
    </row>
    <row r="11" spans="1:25" ht="15" thickBot="1">
      <c r="A11" s="1">
        <f t="shared" si="0"/>
        <v>4</v>
      </c>
      <c r="B11" s="4" t="str">
        <f>Areas!B10</f>
        <v>AKT</v>
      </c>
      <c r="C11" s="4" t="str">
        <f>Areas!C10</f>
        <v>MBG</v>
      </c>
      <c r="D11" s="78">
        <f>ROUND(IF(Areas!$D10="southern",Buildings!$B$15,IF(Areas!$D10="central",Buildings!$C$15,IF(Areas!$D10="northern",Buildings!$D$15,IF(Areas!$D10="eastern",Buildings!$E$15,IF(Areas!$D10="western",Buildings!$F$15,"error")))))*$H11,0)</f>
        <v>11258</v>
      </c>
      <c r="E11" s="78">
        <f>ROUND(IF(Areas!$D10="southern",Buildings!$B$16,IF(Areas!$D10="central",Buildings!$C$16,IF(Areas!$D10="northern",Buildings!$D$16,IF(Areas!$D10="eastern",Buildings!$E$16,IF(Areas!$D10="western",Buildings!$F$16,"error")))))*H11,0)</f>
        <v>57976</v>
      </c>
      <c r="F11" s="78">
        <f>ROUND(IF(Areas!$D10="southern",Buildings!$B$17,IF(Areas!$D10="central",Buildings!$C$17,IF(Areas!$D10="northern",Buildings!$D$17,IF(Areas!$D10="eastern",Buildings!$E$17,IF(Areas!$D10="western",Buildings!$F$17,"error")))))*H11,0)</f>
        <v>21114</v>
      </c>
      <c r="G11" s="78">
        <f>ROUND(IF(Areas!$D10="southern",Buildings!$B$18,IF(Areas!$D10="central",Buildings!$C$18,IF(Areas!$D10="northern",Buildings!$D$18,IF(Areas!$D10="eastern",Buildings!$E$18,IF(Areas!$D10="western",Buildings!$F$18,"error")))))*H11,0)</f>
        <v>1727</v>
      </c>
      <c r="H11" s="79">
        <f>ROUND(I11*H$61/I$61,0)</f>
        <v>92076</v>
      </c>
      <c r="I11" s="126">
        <f>'Subscriber Lines'!B7+0.1*'Subscriber Lines'!C7</f>
        <v>66064</v>
      </c>
      <c r="J11" s="78">
        <f>D11</f>
        <v>11258</v>
      </c>
      <c r="K11" s="78">
        <f>I11-J11-L11</f>
        <v>32847.440000000002</v>
      </c>
      <c r="L11" s="78">
        <f>F11*'Other assumptions'!D$3*'Other assumptions'!D$4</f>
        <v>21958.560000000001</v>
      </c>
      <c r="M11" s="78">
        <f>Areas!E10</f>
        <v>372</v>
      </c>
      <c r="N11" s="78">
        <f>Areas!F10</f>
        <v>22065</v>
      </c>
      <c r="O11" s="80">
        <f>'Loop lengths'!D7</f>
        <v>0.82329120983972859</v>
      </c>
      <c r="P11" s="80">
        <f>'Loop lengths'!E7</f>
        <v>0.27991901134550773</v>
      </c>
      <c r="Q11" s="80">
        <f>'Loop lengths'!F7</f>
        <v>5.3577936034468563E-3</v>
      </c>
      <c r="R11" s="80">
        <f>IF(M11="",0,IF(M11&gt;1999,'Network design'!$C$2003,LOOKUP(M11,'Network design'!$A$4:$A$2003,'Network design'!$C$4:$C$2003)*O11))</f>
        <v>0.10157346612023632</v>
      </c>
      <c r="S11" s="80">
        <f>IF(N11="",0,IF(N11&gt;1999,'Network design'!$C$2003,LOOKUP(N11,'Network design'!$A$4:$A$2003,'Network design'!$C$4:$C$2003)*P11))</f>
        <v>0.10286199213124904</v>
      </c>
      <c r="T11" s="80">
        <f>Q11</f>
        <v>5.3577936034468563E-3</v>
      </c>
      <c r="U11" s="121">
        <f>Areas!G10</f>
        <v>0.9</v>
      </c>
      <c r="V11" s="121">
        <f>Areas!H10</f>
        <v>0</v>
      </c>
      <c r="W11" s="121">
        <f>Areas!I10</f>
        <v>0.1</v>
      </c>
      <c r="X11" s="121">
        <f>Areas!J10</f>
        <v>1</v>
      </c>
      <c r="Y11" s="121">
        <f>Areas!K10</f>
        <v>0</v>
      </c>
    </row>
    <row r="12" spans="1:25" ht="15" thickBot="1">
      <c r="A12" s="1">
        <f t="shared" si="0"/>
        <v>5</v>
      </c>
      <c r="B12" s="4" t="str">
        <f>Areas!B11</f>
        <v>APP</v>
      </c>
      <c r="C12" s="4" t="str">
        <f>Areas!C11</f>
        <v>MBG</v>
      </c>
      <c r="D12" s="78">
        <f>ROUND(IF(Areas!$D11="southern",Buildings!$B$15,IF(Areas!$D11="central",Buildings!$C$15,IF(Areas!$D11="northern",Buildings!$D$15,IF(Areas!$D11="eastern",Buildings!$E$15,IF(Areas!$D11="western",Buildings!$F$15,"error")))))*$H12,0)</f>
        <v>1155</v>
      </c>
      <c r="E12" s="78">
        <f>ROUND(IF(Areas!$D11="southern",Buildings!$B$16,IF(Areas!$D11="central",Buildings!$C$16,IF(Areas!$D11="northern",Buildings!$D$16,IF(Areas!$D11="eastern",Buildings!$E$16,IF(Areas!$D11="western",Buildings!$F$16,"error")))))*H12,0)</f>
        <v>5949</v>
      </c>
      <c r="F12" s="78">
        <f>ROUND(IF(Areas!$D11="southern",Buildings!$B$17,IF(Areas!$D11="central",Buildings!$C$17,IF(Areas!$D11="northern",Buildings!$D$17,IF(Areas!$D11="eastern",Buildings!$E$17,IF(Areas!$D11="western",Buildings!$F$17,"error")))))*H12,0)</f>
        <v>2167</v>
      </c>
      <c r="G12" s="78">
        <f>ROUND(IF(Areas!$D11="southern",Buildings!$B$18,IF(Areas!$D11="central",Buildings!$C$18,IF(Areas!$D11="northern",Buildings!$D$18,IF(Areas!$D11="eastern",Buildings!$E$18,IF(Areas!$D11="western",Buildings!$F$18,"error")))))*H12,0)</f>
        <v>177</v>
      </c>
      <c r="H12" s="79">
        <f>ROUND(I12*H$61/I$61,0)</f>
        <v>9448</v>
      </c>
      <c r="I12" s="126">
        <f>'Subscriber Lines'!B8+0.1*'Subscriber Lines'!C8</f>
        <v>6779</v>
      </c>
      <c r="J12" s="78">
        <f>D12</f>
        <v>1155</v>
      </c>
      <c r="K12" s="78">
        <f>I12-J12-L12</f>
        <v>3370.3199999999997</v>
      </c>
      <c r="L12" s="78">
        <f>F12*'Other assumptions'!D$3*'Other assumptions'!D$4</f>
        <v>2253.6800000000003</v>
      </c>
      <c r="M12" s="78">
        <f>Areas!E11</f>
        <v>60</v>
      </c>
      <c r="N12" s="78">
        <f>Areas!F11</f>
        <v>1395</v>
      </c>
      <c r="O12" s="80">
        <f>'Loop lengths'!D8</f>
        <v>0.98717112414794461</v>
      </c>
      <c r="P12" s="80">
        <f>'Loop lengths'!E8</f>
        <v>0.33563818221030117</v>
      </c>
      <c r="Q12" s="80">
        <f>'Loop lengths'!F8</f>
        <v>6.4242871431810017E-3</v>
      </c>
      <c r="R12" s="80">
        <f>IF(M12="",0,IF(M12&gt;1999,'Network design'!$C$2003,LOOKUP(M12,'Network design'!$A$4:$A$2003,'Network design'!$C$4:$C$2003)*O12))</f>
        <v>0.25115168264327226</v>
      </c>
      <c r="S12" s="80">
        <f>IF(N12="",0,IF(N12&gt;1999,'Network design'!$C$2003,LOOKUP(N12,'Network design'!$A$4:$A$2003,'Network design'!$C$4:$C$2003)*P12))</f>
        <v>3.5206700757716723E-2</v>
      </c>
      <c r="T12" s="80">
        <f>Q12</f>
        <v>6.4242871431810017E-3</v>
      </c>
      <c r="U12" s="121">
        <f>Areas!G11</f>
        <v>0.85</v>
      </c>
      <c r="V12" s="121">
        <f>Areas!H11</f>
        <v>0</v>
      </c>
      <c r="W12" s="121">
        <f>Areas!I11</f>
        <v>0.15</v>
      </c>
      <c r="X12" s="121">
        <f>Areas!J11</f>
        <v>1</v>
      </c>
      <c r="Y12" s="121">
        <f>Areas!K11</f>
        <v>0</v>
      </c>
    </row>
    <row r="13" spans="1:25" ht="15" thickBot="1">
      <c r="A13" s="1">
        <f t="shared" si="0"/>
        <v>6</v>
      </c>
      <c r="B13" s="4" t="str">
        <f>Areas!B12</f>
        <v>AST</v>
      </c>
      <c r="C13" s="4" t="str">
        <f>Areas!C12</f>
        <v>AST</v>
      </c>
      <c r="D13" s="78">
        <f>ROUND(IF(Areas!$D12="southern",Buildings!$B$15,IF(Areas!$D12="central",Buildings!$C$15,IF(Areas!$D12="northern",Buildings!$D$15,IF(Areas!$D12="eastern",Buildings!$E$15,IF(Areas!$D12="western",Buildings!$F$15,"error")))))*$H13,0)</f>
        <v>3268</v>
      </c>
      <c r="E13" s="78">
        <f>ROUND(IF(Areas!$D12="southern",Buildings!$B$16,IF(Areas!$D12="central",Buildings!$C$16,IF(Areas!$D12="northern",Buildings!$D$16,IF(Areas!$D12="eastern",Buildings!$E$16,IF(Areas!$D12="western",Buildings!$F$16,"error")))))*H13,0)</f>
        <v>27205</v>
      </c>
      <c r="F13" s="78">
        <f>ROUND(IF(Areas!$D12="southern",Buildings!$B$17,IF(Areas!$D12="central",Buildings!$C$17,IF(Areas!$D12="northern",Buildings!$D$17,IF(Areas!$D12="eastern",Buildings!$E$17,IF(Areas!$D12="western",Buildings!$F$17,"error")))))*H13,0)</f>
        <v>8699</v>
      </c>
      <c r="G13" s="78">
        <f>ROUND(IF(Areas!$D12="southern",Buildings!$B$18,IF(Areas!$D12="central",Buildings!$C$18,IF(Areas!$D12="northern",Buildings!$D$18,IF(Areas!$D12="eastern",Buildings!$E$18,IF(Areas!$D12="western",Buildings!$F$18,"error")))))*H13,0)</f>
        <v>1054</v>
      </c>
      <c r="H13" s="79">
        <f>ROUND(I13*H$61/I$61,0)</f>
        <v>40226</v>
      </c>
      <c r="I13" s="126">
        <f>'Subscriber Lines'!B9+0.1*'Subscriber Lines'!C9</f>
        <v>28862</v>
      </c>
      <c r="J13" s="78">
        <f>D13</f>
        <v>3268</v>
      </c>
      <c r="K13" s="78">
        <f>I13-J13-L13</f>
        <v>16547.04</v>
      </c>
      <c r="L13" s="78">
        <f>F13*'Other assumptions'!D$3*'Other assumptions'!D$4</f>
        <v>9046.9600000000009</v>
      </c>
      <c r="M13" s="78">
        <f>Areas!E12</f>
        <v>84</v>
      </c>
      <c r="N13" s="78">
        <f>Areas!F12</f>
        <v>6195</v>
      </c>
      <c r="O13" s="80">
        <f>'Loop lengths'!D9</f>
        <v>1.4471599756660527</v>
      </c>
      <c r="P13" s="80">
        <f>'Loop lengths'!E9</f>
        <v>0.49203439172645796</v>
      </c>
      <c r="Q13" s="80">
        <f>'Loop lengths'!F9</f>
        <v>9.4177908960029928E-3</v>
      </c>
      <c r="R13" s="80">
        <f>IF(M13="",0,IF(M13&gt;1999,'Network design'!$C$2003,LOOKUP(M13,'Network design'!$A$4:$A$2003,'Network design'!$C$4:$C$2003)*O13))</f>
        <v>0.30357845486839213</v>
      </c>
      <c r="S13" s="80">
        <f>IF(N13="",0,IF(N13&gt;1999,'Network design'!$C$2003,LOOKUP(N13,'Network design'!$A$4:$A$2003,'Network design'!$C$4:$C$2003)*P13))</f>
        <v>0.10286199213124904</v>
      </c>
      <c r="T13" s="80">
        <f>Q13</f>
        <v>9.4177908960029928E-3</v>
      </c>
      <c r="U13" s="121">
        <f>Areas!G12</f>
        <v>0.75</v>
      </c>
      <c r="V13" s="121">
        <f>Areas!H12</f>
        <v>0</v>
      </c>
      <c r="W13" s="121">
        <f>Areas!I12</f>
        <v>0.25</v>
      </c>
      <c r="X13" s="121">
        <f>Areas!J12</f>
        <v>0.5</v>
      </c>
      <c r="Y13" s="121">
        <f>Areas!K12</f>
        <v>0.5</v>
      </c>
    </row>
    <row r="14" spans="1:25" ht="15" thickBot="1">
      <c r="A14" s="1">
        <f t="shared" si="0"/>
        <v>7</v>
      </c>
      <c r="B14" s="4" t="str">
        <f>Areas!B13</f>
        <v>BAR</v>
      </c>
      <c r="C14" s="4" t="str">
        <f>Areas!C13</f>
        <v>DEE</v>
      </c>
      <c r="D14" s="78">
        <f>ROUND(IF(Areas!$D13="southern",Buildings!$B$15,IF(Areas!$D13="central",Buildings!$C$15,IF(Areas!$D13="northern",Buildings!$D$15,IF(Areas!$D13="eastern",Buildings!$E$15,IF(Areas!$D13="western",Buildings!$F$15,"error")))))*$H14,0)</f>
        <v>881</v>
      </c>
      <c r="E14" s="78">
        <f>ROUND(IF(Areas!$D13="southern",Buildings!$B$16,IF(Areas!$D13="central",Buildings!$C$16,IF(Areas!$D13="northern",Buildings!$D$16,IF(Areas!$D13="eastern",Buildings!$E$16,IF(Areas!$D13="western",Buildings!$F$16,"error")))))*H14,0)</f>
        <v>1988</v>
      </c>
      <c r="F14" s="78">
        <f>ROUND(IF(Areas!$D13="southern",Buildings!$B$17,IF(Areas!$D13="central",Buildings!$C$17,IF(Areas!$D13="northern",Buildings!$D$17,IF(Areas!$D13="eastern",Buildings!$E$17,IF(Areas!$D13="western",Buildings!$F$17,"error")))))*H14,0)</f>
        <v>1586</v>
      </c>
      <c r="G14" s="78">
        <f>ROUND(IF(Areas!$D13="southern",Buildings!$B$18,IF(Areas!$D13="central",Buildings!$C$18,IF(Areas!$D13="northern",Buildings!$D$18,IF(Areas!$D13="eastern",Buildings!$E$18,IF(Areas!$D13="western",Buildings!$F$18,"error")))))*H14,0)</f>
        <v>128</v>
      </c>
      <c r="H14" s="79">
        <f>ROUND(I14*H$61/I$61,0)</f>
        <v>4583</v>
      </c>
      <c r="I14" s="126">
        <f>'Subscriber Lines'!B10+0.1*'Subscriber Lines'!C10</f>
        <v>3288</v>
      </c>
      <c r="J14" s="78">
        <f>D14</f>
        <v>881</v>
      </c>
      <c r="K14" s="78">
        <f>I14-J14-L14</f>
        <v>757.55999999999972</v>
      </c>
      <c r="L14" s="78">
        <f>F14*'Other assumptions'!D$3*'Other assumptions'!D$4</f>
        <v>1649.4400000000003</v>
      </c>
      <c r="M14" s="78">
        <f>Areas!E13</f>
        <v>12</v>
      </c>
      <c r="N14" s="78">
        <f>Areas!F13</f>
        <v>30</v>
      </c>
      <c r="O14" s="80">
        <f>'Loop lengths'!D10</f>
        <v>0</v>
      </c>
      <c r="P14" s="80">
        <f>'Loop lengths'!E10</f>
        <v>0.51945378527130792</v>
      </c>
      <c r="Q14" s="80">
        <f>'Loop lengths'!F10</f>
        <v>9.9426121671229439E-3</v>
      </c>
      <c r="R14" s="80">
        <f>IF(M14="",0,IF(M14&gt;1999,'Network design'!$C$2003,LOOKUP(M14,'Network design'!$A$4:$A$2003,'Network design'!$C$4:$C$2003)*O14))</f>
        <v>0</v>
      </c>
      <c r="S14" s="80">
        <f>IF(N14="",0,IF(N14&gt;1999,'Network design'!$C$2003,LOOKUP(N14,'Network design'!$A$4:$A$2003,'Network design'!$C$4:$C$2003)*P14))</f>
        <v>0.21331698376548899</v>
      </c>
      <c r="T14" s="80">
        <f>Q14</f>
        <v>9.9426121671229439E-3</v>
      </c>
      <c r="U14" s="121">
        <f>Areas!G13</f>
        <v>0.9</v>
      </c>
      <c r="V14" s="121">
        <f>Areas!H13</f>
        <v>0</v>
      </c>
      <c r="W14" s="121">
        <f>Areas!I13</f>
        <v>0.1</v>
      </c>
      <c r="X14" s="121">
        <f>Areas!J13</f>
        <v>0.75952380952380971</v>
      </c>
      <c r="Y14" s="121">
        <f>Areas!K13</f>
        <v>0.24285714285714283</v>
      </c>
    </row>
    <row r="15" spans="1:25" ht="15" thickBot="1">
      <c r="A15" s="1">
        <f t="shared" si="0"/>
        <v>8</v>
      </c>
      <c r="B15" s="4" t="str">
        <f>Areas!B14</f>
        <v>BIC</v>
      </c>
      <c r="C15" s="4" t="str">
        <f>Areas!C14</f>
        <v>LID</v>
      </c>
      <c r="D15" s="78">
        <f>ROUND(IF(Areas!$D14="southern",Buildings!$B$15,IF(Areas!$D14="central",Buildings!$C$15,IF(Areas!$D14="northern",Buildings!$D$15,IF(Areas!$D14="eastern",Buildings!$E$15,IF(Areas!$D14="western",Buildings!$F$15,"error")))))*$H15,0)</f>
        <v>57</v>
      </c>
      <c r="E15" s="78">
        <f>ROUND(IF(Areas!$D14="southern",Buildings!$B$16,IF(Areas!$D14="central",Buildings!$C$16,IF(Areas!$D14="northern",Buildings!$D$16,IF(Areas!$D14="eastern",Buildings!$E$16,IF(Areas!$D14="western",Buildings!$F$16,"error")))))*H15,0)</f>
        <v>473</v>
      </c>
      <c r="F15" s="78">
        <f>ROUND(IF(Areas!$D14="southern",Buildings!$B$17,IF(Areas!$D14="central",Buildings!$C$17,IF(Areas!$D14="northern",Buildings!$D$17,IF(Areas!$D14="eastern",Buildings!$E$17,IF(Areas!$D14="western",Buildings!$F$17,"error")))))*H15,0)</f>
        <v>151</v>
      </c>
      <c r="G15" s="78">
        <f>ROUND(IF(Areas!$D14="southern",Buildings!$B$18,IF(Areas!$D14="central",Buildings!$C$18,IF(Areas!$D14="northern",Buildings!$D$18,IF(Areas!$D14="eastern",Buildings!$E$18,IF(Areas!$D14="western",Buildings!$F$18,"error")))))*H15,0)</f>
        <v>18</v>
      </c>
      <c r="H15" s="79">
        <f>ROUND(I15*H$61/I$61,0)</f>
        <v>700</v>
      </c>
      <c r="I15" s="126">
        <f>'Subscriber Lines'!B11+0.1*'Subscriber Lines'!C11</f>
        <v>502</v>
      </c>
      <c r="J15" s="78">
        <f>D15</f>
        <v>57</v>
      </c>
      <c r="K15" s="78">
        <f>I15-J15-L15</f>
        <v>287.95999999999998</v>
      </c>
      <c r="L15" s="78">
        <f>F15*'Other assumptions'!D$3*'Other assumptions'!D$4</f>
        <v>157.04000000000002</v>
      </c>
      <c r="M15" s="78">
        <f>Areas!E14</f>
        <v>36</v>
      </c>
      <c r="N15" s="78">
        <f>Areas!F14</f>
        <v>225</v>
      </c>
      <c r="O15" s="80">
        <f>'Loop lengths'!D11</f>
        <v>0</v>
      </c>
      <c r="P15" s="80">
        <f>'Loop lengths'!E11</f>
        <v>0.51945378527130792</v>
      </c>
      <c r="Q15" s="80">
        <f>'Loop lengths'!F11</f>
        <v>9.9426121671229439E-3</v>
      </c>
      <c r="R15" s="80">
        <f>IF(M15="",0,IF(M15&gt;1999,'Network design'!$C$2003,LOOKUP(M15,'Network design'!$A$4:$A$2003,'Network design'!$C$4:$C$2003)*O15))</f>
        <v>0</v>
      </c>
      <c r="S15" s="80">
        <f>IF(N15="",0,IF(N15&gt;1999,'Network design'!$C$2003,LOOKUP(N15,'Network design'!$A$4:$A$2003,'Network design'!$C$4:$C$2003)*P15))</f>
        <v>7.2639885714677999E-2</v>
      </c>
      <c r="T15" s="80">
        <f>Q15</f>
        <v>9.9426121671229439E-3</v>
      </c>
      <c r="U15" s="121">
        <f>Areas!G14</f>
        <v>0.25</v>
      </c>
      <c r="V15" s="121">
        <f>Areas!H14</f>
        <v>0</v>
      </c>
      <c r="W15" s="121">
        <f>Areas!I14</f>
        <v>0.75</v>
      </c>
      <c r="X15" s="121">
        <f>Areas!J14</f>
        <v>0.75952380952380971</v>
      </c>
      <c r="Y15" s="121">
        <f>Areas!K14</f>
        <v>0.24285714285714283</v>
      </c>
    </row>
    <row r="16" spans="1:25" ht="15" thickBot="1">
      <c r="A16" s="1">
        <f t="shared" si="0"/>
        <v>9</v>
      </c>
      <c r="B16" s="4" t="str">
        <f>Areas!B15</f>
        <v>BSU</v>
      </c>
      <c r="C16" s="4" t="str">
        <f>Areas!C15</f>
        <v>Remote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thickBot="1">
      <c r="A17" s="1">
        <f t="shared" si="0"/>
        <v>10</v>
      </c>
      <c r="B17" s="4" t="str">
        <f>Areas!B16</f>
        <v>BUD</v>
      </c>
      <c r="C17" s="4" t="str">
        <f>Areas!C16</f>
        <v>BUD</v>
      </c>
      <c r="D17" s="78">
        <f>ROUND(IF(Areas!$D16="southern",Buildings!$B$15,IF(Areas!$D16="central",Buildings!$C$15,IF(Areas!$D16="northern",Buildings!$D$15,IF(Areas!$D16="eastern",Buildings!$E$15,IF(Areas!$D16="western",Buildings!$F$15,"error")))))*$H17,0)</f>
        <v>14631</v>
      </c>
      <c r="E17" s="78">
        <f>ROUND(IF(Areas!$D16="southern",Buildings!$B$16,IF(Areas!$D16="central",Buildings!$C$16,IF(Areas!$D16="northern",Buildings!$D$16,IF(Areas!$D16="eastern",Buildings!$E$16,IF(Areas!$D16="western",Buildings!$F$16,"error")))))*H17,0)</f>
        <v>156063</v>
      </c>
      <c r="F17" s="78">
        <f>ROUND(IF(Areas!$D16="southern",Buildings!$B$17,IF(Areas!$D16="central",Buildings!$C$17,IF(Areas!$D16="northern",Buildings!$D$17,IF(Areas!$D16="eastern",Buildings!$E$17,IF(Areas!$D16="western",Buildings!$F$17,"error")))))*H17,0)</f>
        <v>32456</v>
      </c>
      <c r="G17" s="78">
        <f>ROUND(IF(Areas!$D16="southern",Buildings!$B$18,IF(Areas!$D16="central",Buildings!$C$18,IF(Areas!$D16="northern",Buildings!$D$18,IF(Areas!$D16="eastern",Buildings!$E$18,IF(Areas!$D16="western",Buildings!$F$18,"error")))))*H17,0)</f>
        <v>3961</v>
      </c>
      <c r="H17" s="79">
        <f t="shared" ref="H17:H25" si="1">ROUND(I17*H$61/I$61,0)</f>
        <v>207111</v>
      </c>
      <c r="I17" s="126">
        <f>'Subscriber Lines'!B13+0.1*'Subscriber Lines'!C13</f>
        <v>148601</v>
      </c>
      <c r="J17" s="78">
        <f t="shared" ref="J17:J25" si="2">D17</f>
        <v>14631</v>
      </c>
      <c r="K17" s="78">
        <f t="shared" ref="K17:K25" si="3">I17-J17-L17</f>
        <v>100215.76</v>
      </c>
      <c r="L17" s="78">
        <f>F17*'Other assumptions'!D$3*'Other assumptions'!D$4</f>
        <v>33754.240000000005</v>
      </c>
      <c r="M17" s="78">
        <f>Areas!E16</f>
        <v>408</v>
      </c>
      <c r="N17" s="78">
        <f>Areas!F16</f>
        <v>28620</v>
      </c>
      <c r="O17" s="80">
        <f>'Loop lengths'!D13</f>
        <v>1.7316363428967119</v>
      </c>
      <c r="P17" s="80">
        <f>'Loop lengths'!E13</f>
        <v>0.5887563565848819</v>
      </c>
      <c r="Q17" s="80">
        <f>'Loop lengths'!F13</f>
        <v>1.1269098965934816E-2</v>
      </c>
      <c r="R17" s="80">
        <f>IF(M17="",0,IF(M17&gt;1999,'Network design'!$C$2003,LOOKUP(M17,'Network design'!$A$4:$A$2003,'Network design'!$C$4:$C$2003)*O17))</f>
        <v>0.20979008749478159</v>
      </c>
      <c r="S17" s="80">
        <f>IF(N17="",0,IF(N17&gt;1999,'Network design'!$C$2003,LOOKUP(N17,'Network design'!$A$4:$A$2003,'Network design'!$C$4:$C$2003)*P17))</f>
        <v>0.10286199213124904</v>
      </c>
      <c r="T17" s="80">
        <f t="shared" ref="T17:T25" si="4">Q17</f>
        <v>1.1269098965934816E-2</v>
      </c>
      <c r="U17" s="121">
        <f>Areas!G16</f>
        <v>0.85</v>
      </c>
      <c r="V17" s="121">
        <f>Areas!H16</f>
        <v>0.1</v>
      </c>
      <c r="W17" s="121">
        <f>Areas!I16</f>
        <v>0.05</v>
      </c>
      <c r="X17" s="121">
        <f>Areas!J16</f>
        <v>0.75952380952380971</v>
      </c>
      <c r="Y17" s="121">
        <f>Areas!K16</f>
        <v>0.24285714285714283</v>
      </c>
    </row>
    <row r="18" spans="1:25" ht="15" thickBot="1">
      <c r="A18" s="1">
        <f t="shared" si="0"/>
        <v>11</v>
      </c>
      <c r="B18" s="4" t="str">
        <f>Areas!B17</f>
        <v>CAG</v>
      </c>
      <c r="C18" s="4" t="str">
        <f>Areas!C17</f>
        <v>SOY</v>
      </c>
      <c r="D18" s="78">
        <f>ROUND(IF(Areas!$D17="southern",Buildings!$B$15,IF(Areas!$D17="central",Buildings!$C$15,IF(Areas!$D17="northern",Buildings!$D$15,IF(Areas!$D17="eastern",Buildings!$E$15,IF(Areas!$D17="western",Buildings!$F$15,"error")))))*$H18,0)</f>
        <v>2528</v>
      </c>
      <c r="E18" s="78">
        <f>ROUND(IF(Areas!$D17="southern",Buildings!$B$16,IF(Areas!$D17="central",Buildings!$C$16,IF(Areas!$D17="northern",Buildings!$D$16,IF(Areas!$D17="eastern",Buildings!$E$16,IF(Areas!$D17="western",Buildings!$F$16,"error")))))*H18,0)</f>
        <v>5705</v>
      </c>
      <c r="F18" s="78">
        <f>ROUND(IF(Areas!$D17="southern",Buildings!$B$17,IF(Areas!$D17="central",Buildings!$C$17,IF(Areas!$D17="northern",Buildings!$D$17,IF(Areas!$D17="eastern",Buildings!$E$17,IF(Areas!$D17="western",Buildings!$F$17,"error")))))*H18,0)</f>
        <v>4550</v>
      </c>
      <c r="G18" s="78">
        <f>ROUND(IF(Areas!$D17="southern",Buildings!$B$18,IF(Areas!$D17="central",Buildings!$C$18,IF(Areas!$D17="northern",Buildings!$D$18,IF(Areas!$D17="eastern",Buildings!$E$18,IF(Areas!$D17="western",Buildings!$F$18,"error")))))*H18,0)</f>
        <v>368</v>
      </c>
      <c r="H18" s="79">
        <f t="shared" si="1"/>
        <v>13150</v>
      </c>
      <c r="I18" s="126">
        <f>'Subscriber Lines'!B14+0.1*'Subscriber Lines'!C14</f>
        <v>9435</v>
      </c>
      <c r="J18" s="78">
        <f t="shared" si="2"/>
        <v>2528</v>
      </c>
      <c r="K18" s="78">
        <f t="shared" si="3"/>
        <v>2175</v>
      </c>
      <c r="L18" s="78">
        <f>F18*'Other assumptions'!D$3*'Other assumptions'!D$4</f>
        <v>4732</v>
      </c>
      <c r="M18" s="78">
        <f>Areas!E17</f>
        <v>12</v>
      </c>
      <c r="N18" s="78">
        <f>Areas!F17</f>
        <v>15</v>
      </c>
      <c r="O18" s="80">
        <f>'Loop lengths'!D14</f>
        <v>0</v>
      </c>
      <c r="P18" s="80">
        <f>'Loop lengths'!E14</f>
        <v>0.51945378527130792</v>
      </c>
      <c r="Q18" s="80">
        <f>'Loop lengths'!F14</f>
        <v>9.9426121671229439E-3</v>
      </c>
      <c r="R18" s="80">
        <f>IF(M18="",0,IF(M18&gt;1999,'Network design'!$C$2003,LOOKUP(M18,'Network design'!$A$4:$A$2003,'Network design'!$C$4:$C$2003)*O18))</f>
        <v>0</v>
      </c>
      <c r="S18" s="80">
        <f>IF(N18="",0,IF(N18&gt;1999,'Network design'!$C$2003,LOOKUP(N18,'Network design'!$A$4:$A$2003,'Network design'!$C$4:$C$2003)*P18))</f>
        <v>0.32463945704033215</v>
      </c>
      <c r="T18" s="80">
        <f t="shared" si="4"/>
        <v>9.9426121671229439E-3</v>
      </c>
      <c r="U18" s="121">
        <f>Areas!G17</f>
        <v>1</v>
      </c>
      <c r="V18" s="121">
        <f>Areas!H17</f>
        <v>0</v>
      </c>
      <c r="W18" s="121">
        <f>Areas!I17</f>
        <v>0</v>
      </c>
      <c r="X18" s="121">
        <f>Areas!J17</f>
        <v>1</v>
      </c>
      <c r="Y18" s="121">
        <f>Areas!K17</f>
        <v>0</v>
      </c>
    </row>
    <row r="19" spans="1:25" ht="15" thickBot="1">
      <c r="A19" s="1">
        <f t="shared" si="0"/>
        <v>12</v>
      </c>
      <c r="B19" s="4" t="str">
        <f>Areas!B18</f>
        <v>CEN</v>
      </c>
      <c r="C19" s="4" t="str">
        <f>Areas!C18</f>
        <v>CEN</v>
      </c>
      <c r="D19" s="78">
        <f>ROUND(IF(Areas!$D18="southern",Buildings!$B$15,IF(Areas!$D18="central",Buildings!$C$15,IF(Areas!$D18="northern",Buildings!$D$15,IF(Areas!$D18="eastern",Buildings!$E$15,IF(Areas!$D18="western",Buildings!$F$15,"error")))))*$H19,0)</f>
        <v>58683</v>
      </c>
      <c r="E19" s="78">
        <f>ROUND(IF(Areas!$D18="southern",Buildings!$B$16,IF(Areas!$D18="central",Buildings!$C$16,IF(Areas!$D18="northern",Buildings!$D$16,IF(Areas!$D18="eastern",Buildings!$E$16,IF(Areas!$D18="western",Buildings!$F$16,"error")))))*H19,0)</f>
        <v>132428</v>
      </c>
      <c r="F19" s="78">
        <f>ROUND(IF(Areas!$D18="southern",Buildings!$B$17,IF(Areas!$D18="central",Buildings!$C$17,IF(Areas!$D18="northern",Buildings!$D$17,IF(Areas!$D18="eastern",Buildings!$E$17,IF(Areas!$D18="western",Buildings!$F$17,"error")))))*H19,0)</f>
        <v>105627</v>
      </c>
      <c r="G19" s="78">
        <f>ROUND(IF(Areas!$D18="southern",Buildings!$B$18,IF(Areas!$D18="central",Buildings!$C$18,IF(Areas!$D18="northern",Buildings!$D$18,IF(Areas!$D18="eastern",Buildings!$E$18,IF(Areas!$D18="western",Buildings!$F$18,"error")))))*H19,0)</f>
        <v>8531</v>
      </c>
      <c r="H19" s="79">
        <f t="shared" si="1"/>
        <v>305269</v>
      </c>
      <c r="I19" s="126">
        <f>'Subscriber Lines'!B15+0.1*'Subscriber Lines'!C15</f>
        <v>219029</v>
      </c>
      <c r="J19" s="78">
        <f t="shared" si="2"/>
        <v>58683</v>
      </c>
      <c r="K19" s="78">
        <f t="shared" si="3"/>
        <v>50493.919999999984</v>
      </c>
      <c r="L19" s="78">
        <f>F19*'Other assumptions'!D$3*'Other assumptions'!D$4</f>
        <v>109852.08000000002</v>
      </c>
      <c r="M19" s="78">
        <f>Areas!E18</f>
        <v>1008</v>
      </c>
      <c r="N19" s="78">
        <f>Areas!F18</f>
        <v>58815</v>
      </c>
      <c r="O19" s="80">
        <f>'Loop lengths'!D15</f>
        <v>1.0891739149727344</v>
      </c>
      <c r="P19" s="80">
        <f>'Loop lengths'!E15</f>
        <v>0.37031913109072973</v>
      </c>
      <c r="Q19" s="80">
        <f>'Loop lengths'!F15</f>
        <v>7.0880983119182171E-3</v>
      </c>
      <c r="R19" s="80">
        <f>IF(M19="",0,IF(M19&gt;1999,'Network design'!$C$2003,LOOKUP(M19,'Network design'!$A$4:$A$2003,'Network design'!$C$4:$C$2003)*O19))</f>
        <v>0.11705876516849485</v>
      </c>
      <c r="S19" s="80">
        <f>IF(N19="",0,IF(N19&gt;1999,'Network design'!$C$2003,LOOKUP(N19,'Network design'!$A$4:$A$2003,'Network design'!$C$4:$C$2003)*P19))</f>
        <v>0.10286199213124904</v>
      </c>
      <c r="T19" s="80">
        <f t="shared" si="4"/>
        <v>7.0880983119182171E-3</v>
      </c>
      <c r="U19" s="121">
        <f>Areas!G18</f>
        <v>0.9</v>
      </c>
      <c r="V19" s="121">
        <f>Areas!H18</f>
        <v>0</v>
      </c>
      <c r="W19" s="121">
        <f>Areas!I18</f>
        <v>0.1</v>
      </c>
      <c r="X19" s="121">
        <f>Areas!J18</f>
        <v>1</v>
      </c>
      <c r="Y19" s="121">
        <f>Areas!K18</f>
        <v>0</v>
      </c>
    </row>
    <row r="20" spans="1:25" ht="15" thickBot="1">
      <c r="A20" s="1">
        <f t="shared" si="0"/>
        <v>13</v>
      </c>
      <c r="B20" s="4" t="str">
        <f>Areas!B19</f>
        <v>DEE</v>
      </c>
      <c r="C20" s="4" t="str">
        <f>Areas!C19</f>
        <v>DEE</v>
      </c>
      <c r="D20" s="78">
        <f>ROUND(IF(Areas!$D19="southern",Buildings!$B$15,IF(Areas!$D19="central",Buildings!$C$15,IF(Areas!$D19="northern",Buildings!$D$15,IF(Areas!$D19="eastern",Buildings!$E$15,IF(Areas!$D19="western",Buildings!$F$15,"error")))))*$H20,0)</f>
        <v>12818</v>
      </c>
      <c r="E20" s="78">
        <f>ROUND(IF(Areas!$D19="southern",Buildings!$B$16,IF(Areas!$D19="central",Buildings!$C$16,IF(Areas!$D19="northern",Buildings!$D$16,IF(Areas!$D19="eastern",Buildings!$E$16,IF(Areas!$D19="western",Buildings!$F$16,"error")))))*H20,0)</f>
        <v>28927</v>
      </c>
      <c r="F20" s="78">
        <f>ROUND(IF(Areas!$D19="southern",Buildings!$B$17,IF(Areas!$D19="central",Buildings!$C$17,IF(Areas!$D19="northern",Buildings!$D$17,IF(Areas!$D19="eastern",Buildings!$E$17,IF(Areas!$D19="western",Buildings!$F$17,"error")))))*H20,0)</f>
        <v>23073</v>
      </c>
      <c r="G20" s="78">
        <f>ROUND(IF(Areas!$D19="southern",Buildings!$B$18,IF(Areas!$D19="central",Buildings!$C$18,IF(Areas!$D19="northern",Buildings!$D$18,IF(Areas!$D19="eastern",Buildings!$E$18,IF(Areas!$D19="western",Buildings!$F$18,"error")))))*H20,0)</f>
        <v>1864</v>
      </c>
      <c r="H20" s="79">
        <f t="shared" si="1"/>
        <v>66682</v>
      </c>
      <c r="I20" s="126">
        <f>'Subscriber Lines'!B16+0.1*'Subscriber Lines'!C16</f>
        <v>47844</v>
      </c>
      <c r="J20" s="78">
        <f t="shared" si="2"/>
        <v>12818</v>
      </c>
      <c r="K20" s="78">
        <f t="shared" si="3"/>
        <v>11030.079999999998</v>
      </c>
      <c r="L20" s="78">
        <f>F20*'Other assumptions'!D$3*'Other assumptions'!D$4</f>
        <v>23995.920000000002</v>
      </c>
      <c r="M20" s="78">
        <f>Areas!E19</f>
        <v>216</v>
      </c>
      <c r="N20" s="78">
        <f>Areas!F19</f>
        <v>5625</v>
      </c>
      <c r="O20" s="80">
        <f>'Loop lengths'!D16</f>
        <v>0.34714959573808607</v>
      </c>
      <c r="P20" s="80">
        <f>'Loop lengths'!E16</f>
        <v>0.11803086255094924</v>
      </c>
      <c r="Q20" s="80">
        <f>'Loop lengths'!F16</f>
        <v>2.2591713129631978E-3</v>
      </c>
      <c r="R20" s="80">
        <f>IF(M20="",0,IF(M20&gt;1999,'Network design'!$C$2003,LOOKUP(M20,'Network design'!$A$4:$A$2003,'Network design'!$C$4:$C$2003)*O20))</f>
        <v>4.9147698893752048E-2</v>
      </c>
      <c r="S20" s="80">
        <f>IF(N20="",0,IF(N20&gt;1999,'Network design'!$C$2003,LOOKUP(N20,'Network design'!$A$4:$A$2003,'Network design'!$C$4:$C$2003)*P20))</f>
        <v>0.10286199213124904</v>
      </c>
      <c r="T20" s="80">
        <f t="shared" si="4"/>
        <v>2.2591713129631978E-3</v>
      </c>
      <c r="U20" s="121">
        <f>Areas!G19</f>
        <v>0.95</v>
      </c>
      <c r="V20" s="121">
        <f>Areas!H19</f>
        <v>0</v>
      </c>
      <c r="W20" s="121">
        <f>Areas!I19</f>
        <v>0.05</v>
      </c>
      <c r="X20" s="121">
        <f>Areas!J19</f>
        <v>0.9</v>
      </c>
      <c r="Y20" s="121">
        <f>Areas!K19</f>
        <v>0.1</v>
      </c>
    </row>
    <row r="21" spans="1:25" ht="15" thickBot="1">
      <c r="A21" s="1">
        <f t="shared" si="0"/>
        <v>14</v>
      </c>
      <c r="B21" s="4" t="str">
        <f>Areas!B20</f>
        <v>DUM</v>
      </c>
      <c r="C21" s="4" t="str">
        <f>Areas!C20</f>
        <v>HAM</v>
      </c>
      <c r="D21" s="78">
        <f>ROUND(IF(Areas!$D20="southern",Buildings!$B$15,IF(Areas!$D20="central",Buildings!$C$15,IF(Areas!$D20="northern",Buildings!$D$15,IF(Areas!$D20="eastern",Buildings!$E$15,IF(Areas!$D20="western",Buildings!$F$15,"error")))))*$H21,0)</f>
        <v>4019</v>
      </c>
      <c r="E21" s="78">
        <f>ROUND(IF(Areas!$D20="southern",Buildings!$B$16,IF(Areas!$D20="central",Buildings!$C$16,IF(Areas!$D20="northern",Buildings!$D$16,IF(Areas!$D20="eastern",Buildings!$E$16,IF(Areas!$D20="western",Buildings!$F$16,"error")))))*H21,0)</f>
        <v>42873</v>
      </c>
      <c r="F21" s="78">
        <f>ROUND(IF(Areas!$D20="southern",Buildings!$B$17,IF(Areas!$D20="central",Buildings!$C$17,IF(Areas!$D20="northern",Buildings!$D$17,IF(Areas!$D20="eastern",Buildings!$E$17,IF(Areas!$D20="western",Buildings!$F$17,"error")))))*H21,0)</f>
        <v>8916</v>
      </c>
      <c r="G21" s="78">
        <f>ROUND(IF(Areas!$D20="southern",Buildings!$B$18,IF(Areas!$D20="central",Buildings!$C$18,IF(Areas!$D20="northern",Buildings!$D$18,IF(Areas!$D20="eastern",Buildings!$E$18,IF(Areas!$D20="western",Buildings!$F$18,"error")))))*H21,0)</f>
        <v>1088</v>
      </c>
      <c r="H21" s="79">
        <f t="shared" si="1"/>
        <v>56897</v>
      </c>
      <c r="I21" s="126">
        <f>'Subscriber Lines'!B17+0.1*'Subscriber Lines'!C17</f>
        <v>40823</v>
      </c>
      <c r="J21" s="78">
        <f t="shared" si="2"/>
        <v>4019</v>
      </c>
      <c r="K21" s="78">
        <f t="shared" si="3"/>
        <v>27531.360000000001</v>
      </c>
      <c r="L21" s="78">
        <f>F21*'Other assumptions'!D$3*'Other assumptions'!D$4</f>
        <v>9272.6400000000012</v>
      </c>
      <c r="M21" s="78">
        <f>Areas!E20</f>
        <v>192</v>
      </c>
      <c r="N21" s="78">
        <f>Areas!F20</f>
        <v>9345</v>
      </c>
      <c r="O21" s="80">
        <f>'Loop lengths'!D17</f>
        <v>1.6959712414862935</v>
      </c>
      <c r="P21" s="80">
        <f>'Loop lengths'!E17</f>
        <v>0.57663022210533976</v>
      </c>
      <c r="Q21" s="80">
        <f>'Loop lengths'!F17</f>
        <v>1.1036998525751299E-2</v>
      </c>
      <c r="R21" s="80">
        <f>IF(M21="",0,IF(M21&gt;1999,'Network design'!$C$2003,LOOKUP(M21,'Network design'!$A$4:$A$2003,'Network design'!$C$4:$C$2003)*O21))</f>
        <v>0.24930779336688044</v>
      </c>
      <c r="S21" s="80">
        <f>IF(N21="",0,IF(N21&gt;1999,'Network design'!$C$2003,LOOKUP(N21,'Network design'!$A$4:$A$2003,'Network design'!$C$4:$C$2003)*P21))</f>
        <v>0.10286199213124904</v>
      </c>
      <c r="T21" s="80">
        <f t="shared" si="4"/>
        <v>1.1036998525751299E-2</v>
      </c>
      <c r="U21" s="121">
        <f>Areas!G20</f>
        <v>0.7</v>
      </c>
      <c r="V21" s="121">
        <f>Areas!H20</f>
        <v>0.15</v>
      </c>
      <c r="W21" s="121">
        <f>Areas!I20</f>
        <v>0.15</v>
      </c>
      <c r="X21" s="121">
        <f>Areas!J20</f>
        <v>1</v>
      </c>
      <c r="Y21" s="121">
        <f>Areas!K20</f>
        <v>0</v>
      </c>
    </row>
    <row r="22" spans="1:25" ht="15" thickBot="1">
      <c r="A22" s="1">
        <f t="shared" si="0"/>
        <v>15</v>
      </c>
      <c r="B22" s="4" t="str">
        <f>Areas!B21</f>
        <v>HAM</v>
      </c>
      <c r="C22" s="4" t="str">
        <f>Areas!C21</f>
        <v>HAM</v>
      </c>
      <c r="D22" s="78">
        <f>ROUND(IF(Areas!$D21="southern",Buildings!$B$15,IF(Areas!$D21="central",Buildings!$C$15,IF(Areas!$D21="northern",Buildings!$D$15,IF(Areas!$D21="eastern",Buildings!$E$15,IF(Areas!$D21="western",Buildings!$F$15,"error")))))*$H22,0)</f>
        <v>5234</v>
      </c>
      <c r="E22" s="78">
        <f>ROUND(IF(Areas!$D21="southern",Buildings!$B$16,IF(Areas!$D21="central",Buildings!$C$16,IF(Areas!$D21="northern",Buildings!$D$16,IF(Areas!$D21="eastern",Buildings!$E$16,IF(Areas!$D21="western",Buildings!$F$16,"error")))))*H22,0)</f>
        <v>55825</v>
      </c>
      <c r="F22" s="78">
        <f>ROUND(IF(Areas!$D21="southern",Buildings!$B$17,IF(Areas!$D21="central",Buildings!$C$17,IF(Areas!$D21="northern",Buildings!$D$17,IF(Areas!$D21="eastern",Buildings!$E$17,IF(Areas!$D21="western",Buildings!$F$17,"error")))))*H22,0)</f>
        <v>11610</v>
      </c>
      <c r="G22" s="78">
        <f>ROUND(IF(Areas!$D21="southern",Buildings!$B$18,IF(Areas!$D21="central",Buildings!$C$18,IF(Areas!$D21="northern",Buildings!$D$18,IF(Areas!$D21="eastern",Buildings!$E$18,IF(Areas!$D21="western",Buildings!$F$18,"error")))))*H22,0)</f>
        <v>1417</v>
      </c>
      <c r="H22" s="79">
        <f t="shared" si="1"/>
        <v>74086</v>
      </c>
      <c r="I22" s="126">
        <f>'Subscriber Lines'!B18+0.1*'Subscriber Lines'!C18</f>
        <v>53156</v>
      </c>
      <c r="J22" s="78">
        <f t="shared" si="2"/>
        <v>5234</v>
      </c>
      <c r="K22" s="78">
        <f t="shared" si="3"/>
        <v>35847.599999999999</v>
      </c>
      <c r="L22" s="78">
        <f>F22*'Other assumptions'!D$3*'Other assumptions'!D$4</f>
        <v>12074.4</v>
      </c>
      <c r="M22" s="78">
        <f>Areas!E21</f>
        <v>132</v>
      </c>
      <c r="N22" s="78">
        <f>Areas!F21</f>
        <v>9375</v>
      </c>
      <c r="O22" s="80">
        <f>'Loop lengths'!D18</f>
        <v>2.662704515163699</v>
      </c>
      <c r="P22" s="80">
        <f>'Loop lengths'!E18</f>
        <v>0.90531953515565766</v>
      </c>
      <c r="Q22" s="80">
        <f>'Loop lengths'!F18</f>
        <v>1.7328280745266739E-2</v>
      </c>
      <c r="R22" s="80">
        <f>IF(M22="",0,IF(M22&gt;1999,'Network design'!$C$2003,LOOKUP(M22,'Network design'!$A$4:$A$2003,'Network design'!$C$4:$C$2003)*O22))</f>
        <v>0.45051177670509807</v>
      </c>
      <c r="S22" s="80">
        <f>IF(N22="",0,IF(N22&gt;1999,'Network design'!$C$2003,LOOKUP(N22,'Network design'!$A$4:$A$2003,'Network design'!$C$4:$C$2003)*P22))</f>
        <v>0.10286199213124904</v>
      </c>
      <c r="T22" s="80">
        <f t="shared" si="4"/>
        <v>1.7328280745266739E-2</v>
      </c>
      <c r="U22" s="121">
        <f>Areas!G21</f>
        <v>0.7</v>
      </c>
      <c r="V22" s="121">
        <f>Areas!H21</f>
        <v>0.1</v>
      </c>
      <c r="W22" s="121">
        <f>Areas!I21</f>
        <v>0.2</v>
      </c>
      <c r="X22" s="121">
        <f>Areas!J21</f>
        <v>1</v>
      </c>
      <c r="Y22" s="121">
        <f>Areas!K21</f>
        <v>0</v>
      </c>
    </row>
    <row r="23" spans="1:25" ht="15" thickBot="1">
      <c r="A23" s="1">
        <f t="shared" si="0"/>
        <v>16</v>
      </c>
      <c r="B23" s="4" t="str">
        <f>Areas!B22</f>
        <v>HIL</v>
      </c>
      <c r="C23" s="4" t="str">
        <f>Areas!C22</f>
        <v>HIL</v>
      </c>
      <c r="D23" s="78">
        <f>ROUND(IF(Areas!$D22="southern",Buildings!$B$15,IF(Areas!$D22="central",Buildings!$C$15,IF(Areas!$D22="northern",Buildings!$D$15,IF(Areas!$D22="eastern",Buildings!$E$15,IF(Areas!$D22="western",Buildings!$F$15,"error")))))*$H23,0)</f>
        <v>646</v>
      </c>
      <c r="E23" s="78">
        <f>ROUND(IF(Areas!$D22="southern",Buildings!$B$16,IF(Areas!$D22="central",Buildings!$C$16,IF(Areas!$D22="northern",Buildings!$D$16,IF(Areas!$D22="eastern",Buildings!$E$16,IF(Areas!$D22="western",Buildings!$F$16,"error")))))*H23,0)</f>
        <v>3326</v>
      </c>
      <c r="F23" s="78">
        <f>ROUND(IF(Areas!$D22="southern",Buildings!$B$17,IF(Areas!$D22="central",Buildings!$C$17,IF(Areas!$D22="northern",Buildings!$D$17,IF(Areas!$D22="eastern",Buildings!$E$17,IF(Areas!$D22="western",Buildings!$F$17,"error")))))*H23,0)</f>
        <v>1211</v>
      </c>
      <c r="G23" s="78">
        <f>ROUND(IF(Areas!$D22="southern",Buildings!$B$18,IF(Areas!$D22="central",Buildings!$C$18,IF(Areas!$D22="northern",Buildings!$D$18,IF(Areas!$D22="eastern",Buildings!$E$18,IF(Areas!$D22="western",Buildings!$F$18,"error")))))*H23,0)</f>
        <v>99</v>
      </c>
      <c r="H23" s="79">
        <f t="shared" si="1"/>
        <v>5282</v>
      </c>
      <c r="I23" s="126">
        <f>'Subscriber Lines'!B19+0.1*'Subscriber Lines'!C19</f>
        <v>3790</v>
      </c>
      <c r="J23" s="78">
        <f t="shared" si="2"/>
        <v>646</v>
      </c>
      <c r="K23" s="78">
        <f t="shared" si="3"/>
        <v>1884.56</v>
      </c>
      <c r="L23" s="78">
        <f>F23*'Other assumptions'!D$3*'Other assumptions'!D$4</f>
        <v>1259.44</v>
      </c>
      <c r="M23" s="78">
        <f>Areas!E22</f>
        <v>36</v>
      </c>
      <c r="N23" s="78">
        <f>Areas!F22</f>
        <v>1395</v>
      </c>
      <c r="O23" s="80">
        <f>'Loop lengths'!D19</f>
        <v>1.5278052507979645</v>
      </c>
      <c r="P23" s="80">
        <f>'Loop lengths'!E19</f>
        <v>0.51945378527130792</v>
      </c>
      <c r="Q23" s="80">
        <f>'Loop lengths'!F19</f>
        <v>9.9426121671229439E-3</v>
      </c>
      <c r="R23" s="80">
        <f>IF(M23="",0,IF(M23&gt;1999,'Network design'!$C$2003,LOOKUP(M23,'Network design'!$A$4:$A$2003,'Network design'!$C$4:$C$2003)*O23))</f>
        <v>0.54783439905527853</v>
      </c>
      <c r="S23" s="80">
        <f>IF(N23="",0,IF(N23&gt;1999,'Network design'!$C$2003,LOOKUP(N23,'Network design'!$A$4:$A$2003,'Network design'!$C$4:$C$2003)*P23))</f>
        <v>5.4488002095218369E-2</v>
      </c>
      <c r="T23" s="80">
        <f t="shared" si="4"/>
        <v>9.9426121671229439E-3</v>
      </c>
      <c r="U23" s="121">
        <f>Areas!G22</f>
        <v>0.6</v>
      </c>
      <c r="V23" s="121">
        <f>Areas!H22</f>
        <v>0</v>
      </c>
      <c r="W23" s="121">
        <f>Areas!I22</f>
        <v>0.4</v>
      </c>
      <c r="X23" s="121">
        <f>Areas!J22</f>
        <v>1</v>
      </c>
      <c r="Y23" s="121">
        <f>Areas!K22</f>
        <v>0</v>
      </c>
    </row>
    <row r="24" spans="1:25" ht="15" thickBot="1">
      <c r="A24" s="1">
        <f t="shared" si="0"/>
        <v>17</v>
      </c>
      <c r="B24" s="4" t="str">
        <f>Areas!B23</f>
        <v>HOT</v>
      </c>
      <c r="C24" s="4" t="str">
        <f>Areas!C23</f>
        <v>HOT</v>
      </c>
      <c r="D24" s="78">
        <f>ROUND(IF(Areas!$D23="southern",Buildings!$B$15,IF(Areas!$D23="central",Buildings!$C$15,IF(Areas!$D23="northern",Buildings!$D$15,IF(Areas!$D23="eastern",Buildings!$E$15,IF(Areas!$D23="western",Buildings!$F$15,"error")))))*$H24,0)</f>
        <v>29075</v>
      </c>
      <c r="E24" s="78">
        <f>ROUND(IF(Areas!$D23="southern",Buildings!$B$16,IF(Areas!$D23="central",Buildings!$C$16,IF(Areas!$D23="northern",Buildings!$D$16,IF(Areas!$D23="eastern",Buildings!$E$16,IF(Areas!$D23="western",Buildings!$F$16,"error")))))*H24,0)</f>
        <v>149724</v>
      </c>
      <c r="F24" s="78">
        <f>ROUND(IF(Areas!$D23="southern",Buildings!$B$17,IF(Areas!$D23="central",Buildings!$C$17,IF(Areas!$D23="northern",Buildings!$D$17,IF(Areas!$D23="eastern",Buildings!$E$17,IF(Areas!$D23="western",Buildings!$F$17,"error")))))*H24,0)</f>
        <v>54527</v>
      </c>
      <c r="G24" s="78">
        <f>ROUND(IF(Areas!$D23="southern",Buildings!$B$18,IF(Areas!$D23="central",Buildings!$C$18,IF(Areas!$D23="northern",Buildings!$D$18,IF(Areas!$D23="eastern",Buildings!$E$18,IF(Areas!$D23="western",Buildings!$F$18,"error")))))*H24,0)</f>
        <v>4461</v>
      </c>
      <c r="H24" s="79">
        <f t="shared" si="1"/>
        <v>237786</v>
      </c>
      <c r="I24" s="126">
        <f>'Subscriber Lines'!B20+0.1*'Subscriber Lines'!C20</f>
        <v>170610</v>
      </c>
      <c r="J24" s="78">
        <f t="shared" si="2"/>
        <v>29075</v>
      </c>
      <c r="K24" s="78">
        <f t="shared" si="3"/>
        <v>84826.919999999984</v>
      </c>
      <c r="L24" s="78">
        <f>F24*'Other assumptions'!D$3*'Other assumptions'!D$4</f>
        <v>56708.080000000009</v>
      </c>
      <c r="M24" s="78">
        <f>Areas!E23</f>
        <v>396</v>
      </c>
      <c r="N24" s="78">
        <f>Areas!F23</f>
        <v>30090</v>
      </c>
      <c r="O24" s="80">
        <f>'Loop lengths'!D20</f>
        <v>1.9799908155262085</v>
      </c>
      <c r="P24" s="80">
        <f>'Loop lengths'!E20</f>
        <v>0.67319687727891087</v>
      </c>
      <c r="Q24" s="80">
        <f>'Loop lengths'!F20</f>
        <v>1.2885333888570235E-2</v>
      </c>
      <c r="R24" s="80">
        <f>IF(M24="",0,IF(M24&gt;1999,'Network design'!$C$2003,LOOKUP(M24,'Network design'!$A$4:$A$2003,'Network design'!$C$4:$C$2003)*O24))</f>
        <v>0.24125715683128016</v>
      </c>
      <c r="S24" s="80">
        <f>IF(N24="",0,IF(N24&gt;1999,'Network design'!$C$2003,LOOKUP(N24,'Network design'!$A$4:$A$2003,'Network design'!$C$4:$C$2003)*P24))</f>
        <v>0.10286199213124904</v>
      </c>
      <c r="T24" s="80">
        <f t="shared" si="4"/>
        <v>1.2885333888570235E-2</v>
      </c>
      <c r="U24" s="121">
        <f>Areas!G23</f>
        <v>0.75</v>
      </c>
      <c r="V24" s="121">
        <f>Areas!H23</f>
        <v>0.15</v>
      </c>
      <c r="W24" s="121">
        <f>Areas!I23</f>
        <v>0.1</v>
      </c>
      <c r="X24" s="121">
        <f>Areas!J23</f>
        <v>1</v>
      </c>
      <c r="Y24" s="121">
        <f>Areas!K23</f>
        <v>0</v>
      </c>
    </row>
    <row r="25" spans="1:25" ht="15" thickBot="1">
      <c r="A25" s="1">
        <f t="shared" si="0"/>
        <v>18</v>
      </c>
      <c r="B25" s="4" t="str">
        <f>Areas!B24</f>
        <v>IBW</v>
      </c>
      <c r="C25" s="4" t="str">
        <f>Areas!C24</f>
        <v>IBW</v>
      </c>
      <c r="D25" s="78">
        <f>ROUND(IF(Areas!$D24="southern",Buildings!$B$15,IF(Areas!$D24="central",Buildings!$C$15,IF(Areas!$D24="northern",Buildings!$D$15,IF(Areas!$D24="eastern",Buildings!$E$15,IF(Areas!$D24="western",Buildings!$F$15,"error")))))*$H25,0)</f>
        <v>23398</v>
      </c>
      <c r="E25" s="78">
        <f>ROUND(IF(Areas!$D24="southern",Buildings!$B$16,IF(Areas!$D24="central",Buildings!$C$16,IF(Areas!$D24="northern",Buildings!$D$16,IF(Areas!$D24="eastern",Buildings!$E$16,IF(Areas!$D24="western",Buildings!$F$16,"error")))))*H25,0)</f>
        <v>52801</v>
      </c>
      <c r="F25" s="78">
        <f>ROUND(IF(Areas!$D24="southern",Buildings!$B$17,IF(Areas!$D24="central",Buildings!$C$17,IF(Areas!$D24="northern",Buildings!$D$17,IF(Areas!$D24="eastern",Buildings!$E$17,IF(Areas!$D24="western",Buildings!$F$17,"error")))))*H25,0)</f>
        <v>42115</v>
      </c>
      <c r="G25" s="78">
        <f>ROUND(IF(Areas!$D24="southern",Buildings!$B$18,IF(Areas!$D24="central",Buildings!$C$18,IF(Areas!$D24="northern",Buildings!$D$18,IF(Areas!$D24="eastern",Buildings!$E$18,IF(Areas!$D24="western",Buildings!$F$18,"error")))))*H25,0)</f>
        <v>3402</v>
      </c>
      <c r="H25" s="79">
        <f t="shared" si="1"/>
        <v>121715</v>
      </c>
      <c r="I25" s="126">
        <f>'Subscriber Lines'!B21+0.1*'Subscriber Lines'!C21</f>
        <v>87330</v>
      </c>
      <c r="J25" s="78">
        <f t="shared" si="2"/>
        <v>23398</v>
      </c>
      <c r="K25" s="78">
        <f t="shared" si="3"/>
        <v>20132.400000000001</v>
      </c>
      <c r="L25" s="78">
        <f>F25*'Other assumptions'!D$3*'Other assumptions'!D$4</f>
        <v>43799.6</v>
      </c>
      <c r="M25" s="78">
        <f>Areas!E24</f>
        <v>564</v>
      </c>
      <c r="N25" s="78">
        <f>Areas!F24</f>
        <v>19770</v>
      </c>
      <c r="O25" s="80">
        <f>'Loop lengths'!D21</f>
        <v>0.70623315460786928</v>
      </c>
      <c r="P25" s="80">
        <f>'Loop lengths'!E21</f>
        <v>0.24011927256667551</v>
      </c>
      <c r="Q25" s="80">
        <f>'Loop lengths'!F21</f>
        <v>4.5960061677771885E-3</v>
      </c>
      <c r="R25" s="80">
        <f>IF(M25="",0,IF(M25&gt;1999,'Network design'!$C$2003,LOOKUP(M25,'Network design'!$A$4:$A$2003,'Network design'!$C$4:$C$2003)*O25))</f>
        <v>8.1072831796401304E-2</v>
      </c>
      <c r="S25" s="80">
        <f>IF(N25="",0,IF(N25&gt;1999,'Network design'!$C$2003,LOOKUP(N25,'Network design'!$A$4:$A$2003,'Network design'!$C$4:$C$2003)*P25))</f>
        <v>0.10286199213124904</v>
      </c>
      <c r="T25" s="80">
        <f t="shared" si="4"/>
        <v>4.5960061677771885E-3</v>
      </c>
      <c r="U25" s="121">
        <f>Areas!G24</f>
        <v>0.95</v>
      </c>
      <c r="V25" s="121">
        <f>Areas!H24</f>
        <v>0</v>
      </c>
      <c r="W25" s="121">
        <f>Areas!I24</f>
        <v>0.05</v>
      </c>
      <c r="X25" s="121">
        <f>Areas!J24</f>
        <v>1</v>
      </c>
      <c r="Y25" s="121">
        <f>Areas!K24</f>
        <v>0</v>
      </c>
    </row>
    <row r="26" spans="1:25" ht="15" thickBot="1">
      <c r="A26" s="1">
        <f t="shared" si="0"/>
        <v>19</v>
      </c>
      <c r="B26" s="4" t="str">
        <f>Areas!B25</f>
        <v>IFO</v>
      </c>
      <c r="C26" s="4" t="str">
        <f>Areas!C25</f>
        <v>Remote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3"/>
      <c r="P26" s="23"/>
      <c r="Q26" s="23"/>
      <c r="R26" s="23"/>
      <c r="S26" s="23"/>
      <c r="T26" s="25"/>
      <c r="U26" s="25"/>
      <c r="V26" s="25"/>
      <c r="W26" s="25"/>
      <c r="X26" s="25"/>
      <c r="Y26" s="25"/>
    </row>
    <row r="27" spans="1:25" ht="15" thickBot="1">
      <c r="A27" s="1">
        <f t="shared" si="0"/>
        <v>20</v>
      </c>
      <c r="B27" s="4" t="str">
        <f>Areas!B26</f>
        <v>ITN</v>
      </c>
      <c r="C27" s="4" t="str">
        <f>Areas!C26</f>
        <v>ITN</v>
      </c>
      <c r="D27" s="78">
        <f>ROUND(IF(Areas!$D26="southern",Buildings!$B$15,IF(Areas!$D26="central",Buildings!$C$15,IF(Areas!$D26="northern",Buildings!$D$15,IF(Areas!$D26="eastern",Buildings!$E$15,IF(Areas!$D26="western",Buildings!$F$15,"error")))))*$H27,0)</f>
        <v>21701</v>
      </c>
      <c r="E27" s="78">
        <f>ROUND(IF(Areas!$D26="southern",Buildings!$B$16,IF(Areas!$D26="central",Buildings!$C$16,IF(Areas!$D26="northern",Buildings!$D$16,IF(Areas!$D26="eastern",Buildings!$E$16,IF(Areas!$D26="western",Buildings!$F$16,"error")))))*H27,0)</f>
        <v>118981</v>
      </c>
      <c r="F27" s="78">
        <f>ROUND(IF(Areas!$D26="southern",Buildings!$B$17,IF(Areas!$D26="central",Buildings!$C$17,IF(Areas!$D26="northern",Buildings!$D$17,IF(Areas!$D26="eastern",Buildings!$E$17,IF(Areas!$D26="western",Buildings!$F$17,"error")))))*H27,0)</f>
        <v>48772</v>
      </c>
      <c r="G27" s="78">
        <f>ROUND(IF(Areas!$D26="southern",Buildings!$B$18,IF(Areas!$D26="central",Buildings!$C$18,IF(Areas!$D26="northern",Buildings!$D$18,IF(Areas!$D26="eastern",Buildings!$E$18,IF(Areas!$D26="western",Buildings!$F$18,"error")))))*H27,0)</f>
        <v>5750</v>
      </c>
      <c r="H27" s="79">
        <f>ROUND(I27*H$61/I$61,0)</f>
        <v>195203</v>
      </c>
      <c r="I27" s="126">
        <f>'Subscriber Lines'!B23+0.1*'Subscriber Lines'!C23</f>
        <v>140057</v>
      </c>
      <c r="J27" s="78">
        <f>D27</f>
        <v>21701</v>
      </c>
      <c r="K27" s="78">
        <f>I27-J27-L27</f>
        <v>67633.119999999995</v>
      </c>
      <c r="L27" s="78">
        <f>F27*'Other assumptions'!D$3*'Other assumptions'!D$4</f>
        <v>50722.879999999997</v>
      </c>
      <c r="M27" s="78">
        <f>Areas!E26</f>
        <v>468</v>
      </c>
      <c r="N27" s="78">
        <f>Areas!F26</f>
        <v>28305</v>
      </c>
      <c r="O27" s="80">
        <f>'Loop lengths'!D23</f>
        <v>1.5700040484171531</v>
      </c>
      <c r="P27" s="80">
        <f>'Loop lengths'!E23</f>
        <v>0.53380137646183201</v>
      </c>
      <c r="Q27" s="80">
        <f>'Loop lengths'!F23</f>
        <v>1.0217232429376505E-2</v>
      </c>
      <c r="R27" s="80">
        <f>IF(M27="",0,IF(M27&gt;1999,'Network design'!$C$2003,LOOKUP(M27,'Network design'!$A$4:$A$2003,'Network design'!$C$4:$C$2003)*O27))</f>
        <v>0.18558333004973723</v>
      </c>
      <c r="S27" s="80">
        <f>IF(N27="",0,IF(N27&gt;1999,'Network design'!$C$2003,LOOKUP(N27,'Network design'!$A$4:$A$2003,'Network design'!$C$4:$C$2003)*P27))</f>
        <v>0.10286199213124904</v>
      </c>
      <c r="T27" s="80">
        <f>Q27</f>
        <v>1.0217232429376505E-2</v>
      </c>
      <c r="U27" s="121">
        <f>Areas!G26</f>
        <v>0.8</v>
      </c>
      <c r="V27" s="121">
        <f>Areas!H26</f>
        <v>0.05</v>
      </c>
      <c r="W27" s="121">
        <f>Areas!I26</f>
        <v>0.15</v>
      </c>
      <c r="X27" s="121">
        <f>Areas!J26</f>
        <v>0.9</v>
      </c>
      <c r="Y27" s="121">
        <f>Areas!K26</f>
        <v>0.1</v>
      </c>
    </row>
    <row r="28" spans="1:25" ht="15" thickBot="1">
      <c r="A28" s="1">
        <f t="shared" si="0"/>
        <v>21</v>
      </c>
      <c r="B28" s="4" t="str">
        <f>Areas!B27</f>
        <v>JAW</v>
      </c>
      <c r="C28" s="4" t="str">
        <f>Areas!C27</f>
        <v>JAW</v>
      </c>
      <c r="D28" s="78">
        <f>ROUND(IF(Areas!$D27="southern",Buildings!$B$15,IF(Areas!$D27="central",Buildings!$C$15,IF(Areas!$D27="northern",Buildings!$D$15,IF(Areas!$D27="eastern",Buildings!$E$15,IF(Areas!$D27="western",Buildings!$F$15,"error")))))*$H28,0)</f>
        <v>393</v>
      </c>
      <c r="E28" s="78">
        <f>ROUND(IF(Areas!$D27="southern",Buildings!$B$16,IF(Areas!$D27="central",Buildings!$C$16,IF(Areas!$D27="northern",Buildings!$D$16,IF(Areas!$D27="muharraq",Buildings!$E$16,IF(Areas!$D27="capital",Buildings!$F$16,"error")))))*H28,0)</f>
        <v>3275</v>
      </c>
      <c r="F28" s="78">
        <f>ROUND(IF(Areas!$D27="southern",Buildings!$B$17,IF(Areas!$D27="central",Buildings!$C$17,IF(Areas!$D27="northern",Buildings!$D$17,IF(Areas!$D27="muharraq",Buildings!$E$17,IF(Areas!$D27="capital",Buildings!$F$17,"error")))))*H28,0)</f>
        <v>1047</v>
      </c>
      <c r="G28" s="78">
        <f>ROUND(IF(Areas!$D27="southern",Buildings!$B$18,IF(Areas!$D27="central",Buildings!$C$18,IF(Areas!$D27="northern",Buildings!$D$18,IF(Areas!$D27="muharraq",Buildings!$E$18,IF(Areas!$D27="capital",Buildings!$F$18,"error")))))*H28,0)</f>
        <v>127</v>
      </c>
      <c r="H28" s="79">
        <f>ROUND(I28*H$61/I$61,0)</f>
        <v>4842</v>
      </c>
      <c r="I28" s="126">
        <f>'Subscriber Lines'!B24+0.1*'Subscriber Lines'!C24</f>
        <v>3474</v>
      </c>
      <c r="J28" s="78">
        <f>D28</f>
        <v>393</v>
      </c>
      <c r="K28" s="78">
        <f>I28-J28-L28</f>
        <v>1992.12</v>
      </c>
      <c r="L28" s="78">
        <f>F28*'Other assumptions'!D$3*'Other assumptions'!D$4</f>
        <v>1088.8800000000001</v>
      </c>
      <c r="M28" s="78">
        <f>Areas!E27</f>
        <v>24</v>
      </c>
      <c r="N28" s="78">
        <f>Areas!F27</f>
        <v>3795</v>
      </c>
      <c r="O28" s="80">
        <f>'Loop lengths'!D24</f>
        <v>1.5229046382834641</v>
      </c>
      <c r="P28" s="80">
        <f>'Loop lengths'!E24</f>
        <v>0.51778757701637779</v>
      </c>
      <c r="Q28" s="80">
        <f>'Loop lengths'!F24</f>
        <v>9.9107200855977785E-3</v>
      </c>
      <c r="R28" s="80">
        <f>IF(M28="",0,IF(M28&gt;1999,'Network design'!$C$2003,LOOKUP(M28,'Network design'!$A$4:$A$2003,'Network design'!$C$4:$C$2003)*O28))</f>
        <v>0.74436032968980892</v>
      </c>
      <c r="S28" s="80">
        <f>IF(N28="",0,IF(N28&gt;1999,'Network design'!$C$2003,LOOKUP(N28,'Network design'!$A$4:$A$2003,'Network design'!$C$4:$C$2003)*P28))</f>
        <v>0.10286199213124904</v>
      </c>
      <c r="T28" s="80">
        <f>Q28</f>
        <v>9.9107200855977785E-3</v>
      </c>
      <c r="U28" s="121">
        <f>Areas!G27</f>
        <v>0.5</v>
      </c>
      <c r="V28" s="121">
        <f>Areas!H27</f>
        <v>0.1</v>
      </c>
      <c r="W28" s="121">
        <f>Areas!I27</f>
        <v>0.4</v>
      </c>
      <c r="X28" s="121">
        <f>Areas!J27</f>
        <v>0.8</v>
      </c>
      <c r="Y28" s="121">
        <f>Areas!K27</f>
        <v>0.2</v>
      </c>
    </row>
    <row r="29" spans="1:25" ht="15" thickBot="1">
      <c r="A29" s="1">
        <f t="shared" si="0"/>
        <v>22</v>
      </c>
      <c r="B29" s="4" t="str">
        <f>Areas!B28</f>
        <v>KKO</v>
      </c>
      <c r="C29" s="4" t="str">
        <f>Areas!C28</f>
        <v>Remote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5" thickBot="1">
      <c r="A30" s="1">
        <f t="shared" si="0"/>
        <v>23</v>
      </c>
      <c r="B30" s="4" t="str">
        <f>Areas!B29</f>
        <v>LAN</v>
      </c>
      <c r="C30" s="4" t="str">
        <f>Areas!C29</f>
        <v>IBW</v>
      </c>
      <c r="D30" s="78">
        <f>ROUND(IF(Areas!$D29="southern",Buildings!$B$15,IF(Areas!$D29="central",Buildings!$C$15,IF(Areas!$D29="northern",Buildings!$D$15,IF(Areas!$D29="eastern",Buildings!$E$15,IF(Areas!$D29="western",Buildings!$F$15,"error")))))*$H30,0)</f>
        <v>35350</v>
      </c>
      <c r="E30" s="78">
        <f>ROUND(IF(Areas!$D29="southern",Buildings!$B$16,IF(Areas!$D29="central",Buildings!$C$16,IF(Areas!$D29="northern",Buildings!$D$16,IF(Areas!$D29="eastern",Buildings!$E$16,IF(Areas!$D29="western",Buildings!$F$16,"error")))))*H30,0)</f>
        <v>79774</v>
      </c>
      <c r="F30" s="78">
        <f>ROUND(IF(Areas!$D29="southern",Buildings!$B$17,IF(Areas!$D29="central",Buildings!$C$17,IF(Areas!$D29="northern",Buildings!$D$17,IF(Areas!$D29="eastern",Buildings!$E$17,IF(Areas!$D29="western",Buildings!$F$17,"error")))))*H30,0)</f>
        <v>63629</v>
      </c>
      <c r="G30" s="78">
        <f>ROUND(IF(Areas!$D29="southern",Buildings!$B$18,IF(Areas!$D29="central",Buildings!$C$18,IF(Areas!$D29="northern",Buildings!$D$18,IF(Areas!$D29="eastern",Buildings!$E$18,IF(Areas!$D29="western",Buildings!$F$18,"error")))))*H30,0)</f>
        <v>5139</v>
      </c>
      <c r="H30" s="79">
        <f t="shared" ref="H30:H55" si="5">ROUND(I30*H$61/I$61,0)</f>
        <v>183893</v>
      </c>
      <c r="I30" s="126">
        <f>'Subscriber Lines'!B26+0.1*'Subscriber Lines'!C26</f>
        <v>131942</v>
      </c>
      <c r="J30" s="78">
        <f t="shared" ref="J30:J55" si="6">D30</f>
        <v>35350</v>
      </c>
      <c r="K30" s="78">
        <f t="shared" ref="K30:K55" si="7">I30-J30-L30</f>
        <v>30417.839999999997</v>
      </c>
      <c r="L30" s="78">
        <f>F30*'Other assumptions'!D$3*'Other assumptions'!D$4</f>
        <v>66174.16</v>
      </c>
      <c r="M30" s="78">
        <f>Areas!E29</f>
        <v>432</v>
      </c>
      <c r="N30" s="78">
        <f>Areas!F29</f>
        <v>25575</v>
      </c>
      <c r="O30" s="80">
        <f>'Loop lengths'!D26</f>
        <v>1.7460862337353946</v>
      </c>
      <c r="P30" s="80">
        <f>'Loop lengths'!E26</f>
        <v>0.59366931947003421</v>
      </c>
      <c r="Q30" s="80">
        <f>'Loop lengths'!F26</f>
        <v>1.1363135598150375E-2</v>
      </c>
      <c r="R30" s="80">
        <f>IF(M30="",0,IF(M30&gt;1999,'Network design'!$C$2003,LOOKUP(M30,'Network design'!$A$4:$A$2003,'Network design'!$C$4:$C$2003)*O30))</f>
        <v>0.20931187249435954</v>
      </c>
      <c r="S30" s="80">
        <f>IF(N30="",0,IF(N30&gt;1999,'Network design'!$C$2003,LOOKUP(N30,'Network design'!$A$4:$A$2003,'Network design'!$C$4:$C$2003)*P30))</f>
        <v>0.10286199213124904</v>
      </c>
      <c r="T30" s="80">
        <f t="shared" ref="T30:T55" si="8">Q30</f>
        <v>1.1363135598150375E-2</v>
      </c>
      <c r="U30" s="121">
        <f>Areas!G29</f>
        <v>0.7</v>
      </c>
      <c r="V30" s="121">
        <f>Areas!H29</f>
        <v>0.2</v>
      </c>
      <c r="W30" s="121">
        <f>Areas!I29</f>
        <v>0.1</v>
      </c>
      <c r="X30" s="121">
        <f>Areas!J29</f>
        <v>0.75952380952380971</v>
      </c>
      <c r="Y30" s="121">
        <f>Areas!K29</f>
        <v>0.24285714285714283</v>
      </c>
    </row>
    <row r="31" spans="1:25" ht="15" thickBot="1">
      <c r="A31" s="1">
        <f t="shared" si="0"/>
        <v>24</v>
      </c>
      <c r="B31" s="4" t="str">
        <f>Areas!B30</f>
        <v>LID</v>
      </c>
      <c r="C31" s="4" t="str">
        <f>Areas!C30</f>
        <v>LID</v>
      </c>
      <c r="D31" s="78">
        <f>ROUND(IF(Areas!$D30="southern",Buildings!$B$15,IF(Areas!$D30="central",Buildings!$C$15,IF(Areas!$D30="northern",Buildings!$D$15,IF(Areas!$D30="eastern",Buildings!$E$15,IF(Areas!$D30="western",Buildings!$F$15,"error")))))*$H31,0)</f>
        <v>408</v>
      </c>
      <c r="E31" s="78">
        <f>ROUND(IF(Areas!$D30="southern",Buildings!$B$16,IF(Areas!$D30="central",Buildings!$C$16,IF(Areas!$D30="northern",Buildings!$D$16,IF(Areas!$D30="eastern",Buildings!$E$16,IF(Areas!$D30="western",Buildings!$F$16,"error")))))*H31,0)</f>
        <v>3397</v>
      </c>
      <c r="F31" s="78">
        <f>ROUND(IF(Areas!$D30="southern",Buildings!$B$17,IF(Areas!$D30="central",Buildings!$C$17,IF(Areas!$D30="northern",Buildings!$D$17,IF(Areas!$D30="eastern",Buildings!$E$17,IF(Areas!$D30="western",Buildings!$F$17,"error")))))*H31,0)</f>
        <v>1086</v>
      </c>
      <c r="G31" s="78">
        <f>ROUND(IF(Areas!$D30="southern",Buildings!$B$18,IF(Areas!$D30="central",Buildings!$C$18,IF(Areas!$D30="northern",Buildings!$D$18,IF(Areas!$D30="eastern",Buildings!$E$18,IF(Areas!$D30="western",Buildings!$F$18,"error")))))*H31,0)</f>
        <v>132</v>
      </c>
      <c r="H31" s="79">
        <f t="shared" si="5"/>
        <v>5023</v>
      </c>
      <c r="I31" s="126">
        <f>'Subscriber Lines'!B27+0.1*'Subscriber Lines'!C27</f>
        <v>3604</v>
      </c>
      <c r="J31" s="78">
        <f t="shared" si="6"/>
        <v>408</v>
      </c>
      <c r="K31" s="78">
        <f t="shared" si="7"/>
        <v>2066.56</v>
      </c>
      <c r="L31" s="78">
        <f>F31*'Other assumptions'!D$3*'Other assumptions'!D$4</f>
        <v>1129.44</v>
      </c>
      <c r="M31" s="78">
        <f>Areas!E30</f>
        <v>36</v>
      </c>
      <c r="N31" s="78">
        <f>Areas!F30</f>
        <v>1455</v>
      </c>
      <c r="O31" s="80">
        <f>'Loop lengths'!D27</f>
        <v>3.3610189446720105</v>
      </c>
      <c r="P31" s="80">
        <f>'Loop lengths'!E27</f>
        <v>1.1427464411884836</v>
      </c>
      <c r="Q31" s="80">
        <f>'Loop lengths'!F27</f>
        <v>2.1872753635172392E-2</v>
      </c>
      <c r="R31" s="80">
        <f>IF(M31="",0,IF(M31&gt;1999,'Network design'!$C$2003,LOOKUP(M31,'Network design'!$A$4:$A$2003,'Network design'!$C$4:$C$2003)*O31))</f>
        <v>1.2051809566737028</v>
      </c>
      <c r="S31" s="80">
        <f>IF(N31="",0,IF(N31&gt;1999,'Network design'!$C$2003,LOOKUP(N31,'Network design'!$A$4:$A$2003,'Network design'!$C$4:$C$2003)*P31))</f>
        <v>0.11955149006126671</v>
      </c>
      <c r="T31" s="80">
        <f t="shared" si="8"/>
        <v>2.1872753635172392E-2</v>
      </c>
      <c r="U31" s="121">
        <f>Areas!G30</f>
        <v>0.25</v>
      </c>
      <c r="V31" s="121">
        <f>Areas!H30</f>
        <v>0.1</v>
      </c>
      <c r="W31" s="121">
        <f>Areas!I30</f>
        <v>0.65</v>
      </c>
      <c r="X31" s="121">
        <f>Areas!J30</f>
        <v>1</v>
      </c>
      <c r="Y31" s="121">
        <f>Areas!K30</f>
        <v>0</v>
      </c>
    </row>
    <row r="32" spans="1:25" ht="15" thickBot="1">
      <c r="A32" s="1">
        <f t="shared" si="0"/>
        <v>25</v>
      </c>
      <c r="B32" s="4" t="str">
        <f>Areas!B31</f>
        <v>LLH</v>
      </c>
      <c r="C32" s="4" t="str">
        <f>Areas!C31</f>
        <v>NIT</v>
      </c>
      <c r="D32" s="78">
        <f>ROUND(IF(Areas!$D31="southern",Buildings!$B$15,IF(Areas!$D31="central",Buildings!$C$15,IF(Areas!$D31="northern",Buildings!$D$15,IF(Areas!$D31="eastern",Buildings!$E$15,IF(Areas!$D31="western",Buildings!$F$15,"error")))))*$H32,0)</f>
        <v>12325</v>
      </c>
      <c r="E32" s="78">
        <f>ROUND(IF(Areas!$D31="southern",Buildings!$B$16,IF(Areas!$D31="central",Buildings!$C$16,IF(Areas!$D31="northern",Buildings!$D$16,IF(Areas!$D31="eastern",Buildings!$E$16,IF(Areas!$D31="western",Buildings!$F$16,"error")))))*H32,0)</f>
        <v>67577</v>
      </c>
      <c r="F32" s="78">
        <f>ROUND(IF(Areas!$D31="southern",Buildings!$B$17,IF(Areas!$D31="central",Buildings!$C$17,IF(Areas!$D31="northern",Buildings!$D$17,IF(Areas!$D31="eastern",Buildings!$E$17,IF(Areas!$D31="western",Buildings!$F$17,"error")))))*H32,0)</f>
        <v>27701</v>
      </c>
      <c r="G32" s="78">
        <f>ROUND(IF(Areas!$D31="southern",Buildings!$B$18,IF(Areas!$D31="central",Buildings!$C$18,IF(Areas!$D31="northern",Buildings!$D$18,IF(Areas!$D31="eastern",Buildings!$E$18,IF(Areas!$D31="western",Buildings!$F$18,"error")))))*H32,0)</f>
        <v>3266</v>
      </c>
      <c r="H32" s="79">
        <f t="shared" si="5"/>
        <v>110869</v>
      </c>
      <c r="I32" s="126">
        <f>'Subscriber Lines'!B28+0.1*'Subscriber Lines'!C28</f>
        <v>79548</v>
      </c>
      <c r="J32" s="78">
        <f t="shared" si="6"/>
        <v>12325</v>
      </c>
      <c r="K32" s="78">
        <f t="shared" si="7"/>
        <v>38413.959999999992</v>
      </c>
      <c r="L32" s="78">
        <f>F32*'Other assumptions'!D$3*'Other assumptions'!D$4</f>
        <v>28809.040000000005</v>
      </c>
      <c r="M32" s="78">
        <f>Areas!E31</f>
        <v>276</v>
      </c>
      <c r="N32" s="78">
        <f>Areas!F31</f>
        <v>18630</v>
      </c>
      <c r="O32" s="80">
        <f>'Loop lengths'!D28</f>
        <v>1.2394220195725565</v>
      </c>
      <c r="P32" s="80">
        <f>'Loop lengths'!E28</f>
        <v>0.42140348665466926</v>
      </c>
      <c r="Q32" s="80">
        <f>'Loop lengths'!F28</f>
        <v>8.0658791070170148E-3</v>
      </c>
      <c r="R32" s="80">
        <f>IF(M32="",0,IF(M32&gt;1999,'Network design'!$C$2003,LOOKUP(M32,'Network design'!$A$4:$A$2003,'Network design'!$C$4:$C$2003)*O32))</f>
        <v>0.16377741848400873</v>
      </c>
      <c r="S32" s="80">
        <f>IF(N32="",0,IF(N32&gt;1999,'Network design'!$C$2003,LOOKUP(N32,'Network design'!$A$4:$A$2003,'Network design'!$C$4:$C$2003)*P32))</f>
        <v>0.10286199213124904</v>
      </c>
      <c r="T32" s="80">
        <f t="shared" si="8"/>
        <v>8.0658791070170148E-3</v>
      </c>
      <c r="U32" s="121">
        <f>Areas!G31</f>
        <v>0.8</v>
      </c>
      <c r="V32" s="121">
        <f>Areas!H31</f>
        <v>0.05</v>
      </c>
      <c r="W32" s="121">
        <f>Areas!I31</f>
        <v>0.15</v>
      </c>
      <c r="X32" s="121">
        <f>Areas!J31</f>
        <v>1</v>
      </c>
      <c r="Y32" s="121">
        <f>Areas!K31</f>
        <v>0</v>
      </c>
    </row>
    <row r="33" spans="1:25" ht="15" thickBot="1">
      <c r="A33" s="1">
        <f t="shared" si="0"/>
        <v>26</v>
      </c>
      <c r="B33" s="4" t="str">
        <f>Areas!B32</f>
        <v>LXE</v>
      </c>
      <c r="C33" s="4" t="str">
        <f>Areas!C32</f>
        <v>HIL</v>
      </c>
      <c r="D33" s="78">
        <f>ROUND(IF(Areas!$D32="southern",Buildings!$B$15,IF(Areas!$D32="central",Buildings!$C$15,IF(Areas!$D32="northern",Buildings!$D$15,IF(Areas!$D32="eastern",Buildings!$E$15,IF(Areas!$D32="western",Buildings!$F$15,"error")))))*$H33,0)</f>
        <v>76</v>
      </c>
      <c r="E33" s="78">
        <f>ROUND(IF(Areas!$D32="southern",Buildings!$B$16,IF(Areas!$D32="central",Buildings!$C$16,IF(Areas!$D32="northern",Buildings!$D$16,IF(Areas!$D32="eastern",Buildings!$E$16,IF(Areas!$D32="western",Buildings!$F$16,"error")))))*H33,0)</f>
        <v>392</v>
      </c>
      <c r="F33" s="78">
        <f>ROUND(IF(Areas!$D32="southern",Buildings!$B$17,IF(Areas!$D32="central",Buildings!$C$17,IF(Areas!$D32="northern",Buildings!$D$17,IF(Areas!$D32="eastern",Buildings!$E$17,IF(Areas!$D32="western",Buildings!$F$17,"error")))))*H33,0)</f>
        <v>143</v>
      </c>
      <c r="G33" s="78">
        <f>ROUND(IF(Areas!$D32="southern",Buildings!$B$18,IF(Areas!$D32="central",Buildings!$C$18,IF(Areas!$D32="northern",Buildings!$D$18,IF(Areas!$D32="eastern",Buildings!$E$18,IF(Areas!$D32="western",Buildings!$F$18,"error")))))*H33,0)</f>
        <v>12</v>
      </c>
      <c r="H33" s="79">
        <f t="shared" si="5"/>
        <v>622</v>
      </c>
      <c r="I33" s="126">
        <f>'Subscriber Lines'!B29+0.1*'Subscriber Lines'!C29</f>
        <v>446</v>
      </c>
      <c r="J33" s="78">
        <f t="shared" si="6"/>
        <v>76</v>
      </c>
      <c r="K33" s="78">
        <f t="shared" si="7"/>
        <v>221.28</v>
      </c>
      <c r="L33" s="78">
        <f>F33*'Other assumptions'!D$3*'Other assumptions'!D$4</f>
        <v>148.72</v>
      </c>
      <c r="M33" s="78">
        <f>Areas!E32</f>
        <v>12</v>
      </c>
      <c r="N33" s="78">
        <f>Areas!F32</f>
        <v>135</v>
      </c>
      <c r="O33" s="80">
        <f>'Loop lengths'!D29</f>
        <v>1.5278052507979645</v>
      </c>
      <c r="P33" s="80">
        <f>'Loop lengths'!E29</f>
        <v>0.51945378527130792</v>
      </c>
      <c r="Q33" s="80">
        <f>'Loop lengths'!F29</f>
        <v>9.9426121671229439E-3</v>
      </c>
      <c r="R33" s="80">
        <f>IF(M33="",0,IF(M33&gt;1999,'Network design'!$C$2003,LOOKUP(M33,'Network design'!$A$4:$A$2003,'Network design'!$C$4:$C$2003)*O33))</f>
        <v>1.1185314519933933</v>
      </c>
      <c r="S33" s="80">
        <f>IF(N33="",0,IF(N33&gt;1999,'Network design'!$C$2003,LOOKUP(N33,'Network design'!$A$4:$A$2003,'Network design'!$C$4:$C$2003)*P33))</f>
        <v>8.706830602758181E-2</v>
      </c>
      <c r="T33" s="80">
        <f t="shared" si="8"/>
        <v>9.9426121671229439E-3</v>
      </c>
      <c r="U33" s="121">
        <f>Areas!G32</f>
        <v>0.8</v>
      </c>
      <c r="V33" s="121">
        <f>Areas!H32</f>
        <v>0</v>
      </c>
      <c r="W33" s="121">
        <f>Areas!I32</f>
        <v>0.2</v>
      </c>
      <c r="X33" s="121">
        <f>Areas!J32</f>
        <v>1</v>
      </c>
      <c r="Y33" s="121">
        <f>Areas!K32</f>
        <v>0</v>
      </c>
    </row>
    <row r="34" spans="1:25" ht="15" thickBot="1">
      <c r="A34" s="1">
        <f t="shared" si="0"/>
        <v>27</v>
      </c>
      <c r="B34" s="4" t="str">
        <f>Areas!B33</f>
        <v>MAG</v>
      </c>
      <c r="C34" s="4" t="str">
        <f>Areas!C33</f>
        <v>AAA</v>
      </c>
      <c r="D34" s="78">
        <f>ROUND(IF(Areas!$D33="southern",Buildings!$B$15,IF(Areas!$D33="central",Buildings!$C$15,IF(Areas!$D33="northern",Buildings!$D$15,IF(Areas!$D33="eastern",Buildings!$E$15,IF(Areas!$D33="western",Buildings!$F$15,"error")))))*$H34,0)</f>
        <v>15120</v>
      </c>
      <c r="E34" s="78">
        <f>ROUND(IF(Areas!$D33="southern",Buildings!$B$16,IF(Areas!$D33="central",Buildings!$C$16,IF(Areas!$D33="northern",Buildings!$D$16,IF(Areas!$D33="eastern",Buildings!$E$16,IF(Areas!$D33="western",Buildings!$F$16,"error")))))*H34,0)</f>
        <v>82897</v>
      </c>
      <c r="F34" s="78">
        <f>ROUND(IF(Areas!$D33="southern",Buildings!$B$17,IF(Areas!$D33="central",Buildings!$C$17,IF(Areas!$D33="northern",Buildings!$D$17,IF(Areas!$D33="eastern",Buildings!$E$17,IF(Areas!$D33="western",Buildings!$F$17,"error")))))*H34,0)</f>
        <v>33981</v>
      </c>
      <c r="G34" s="78">
        <f>ROUND(IF(Areas!$D33="southern",Buildings!$B$18,IF(Areas!$D33="central",Buildings!$C$18,IF(Areas!$D33="northern",Buildings!$D$18,IF(Areas!$D33="eastern",Buildings!$E$18,IF(Areas!$D33="western",Buildings!$F$18,"error")))))*H34,0)</f>
        <v>4006</v>
      </c>
      <c r="H34" s="79">
        <f t="shared" si="5"/>
        <v>136004</v>
      </c>
      <c r="I34" s="126">
        <f>'Subscriber Lines'!B30+0.1*'Subscriber Lines'!C30</f>
        <v>97582</v>
      </c>
      <c r="J34" s="78">
        <f t="shared" si="6"/>
        <v>15120</v>
      </c>
      <c r="K34" s="78">
        <f t="shared" si="7"/>
        <v>47121.759999999995</v>
      </c>
      <c r="L34" s="78">
        <f>F34*'Other assumptions'!D$3*'Other assumptions'!D$4</f>
        <v>35340.240000000005</v>
      </c>
      <c r="M34" s="78">
        <f>Areas!E33</f>
        <v>264</v>
      </c>
      <c r="N34" s="78">
        <f>Areas!F33</f>
        <v>17370</v>
      </c>
      <c r="O34" s="80">
        <f>'Loop lengths'!D30</f>
        <v>1.4207758005540141</v>
      </c>
      <c r="P34" s="80">
        <f>'Loop lengths'!E30</f>
        <v>0.48306377218836477</v>
      </c>
      <c r="Q34" s="80">
        <f>'Loop lengths'!F30</f>
        <v>9.2460886320191223E-3</v>
      </c>
      <c r="R34" s="80">
        <f>IF(M34="",0,IF(M34&gt;1999,'Network design'!$C$2003,LOOKUP(M34,'Network design'!$A$4:$A$2003,'Network design'!$C$4:$C$2003)*O34))</f>
        <v>0.18993504439128076</v>
      </c>
      <c r="S34" s="80">
        <f>IF(N34="",0,IF(N34&gt;1999,'Network design'!$C$2003,LOOKUP(N34,'Network design'!$A$4:$A$2003,'Network design'!$C$4:$C$2003)*P34))</f>
        <v>0.10286199213124904</v>
      </c>
      <c r="T34" s="80">
        <f t="shared" si="8"/>
        <v>9.2460886320191223E-3</v>
      </c>
      <c r="U34" s="121">
        <f>Areas!G33</f>
        <v>0.85</v>
      </c>
      <c r="V34" s="121">
        <f>Areas!H33</f>
        <v>0</v>
      </c>
      <c r="W34" s="121">
        <f>Areas!I33</f>
        <v>0.15</v>
      </c>
      <c r="X34" s="121">
        <f>Areas!J33</f>
        <v>1</v>
      </c>
      <c r="Y34" s="121">
        <f>Areas!K33</f>
        <v>0</v>
      </c>
    </row>
    <row r="35" spans="1:25" ht="15" thickBot="1">
      <c r="A35" s="1">
        <f t="shared" si="0"/>
        <v>28</v>
      </c>
      <c r="B35" s="4" t="str">
        <f>Areas!B34</f>
        <v>MAN</v>
      </c>
      <c r="C35" s="4" t="str">
        <f>Areas!C34</f>
        <v>DEE</v>
      </c>
      <c r="D35" s="78">
        <f>ROUND(IF(Areas!$D34="southern",Buildings!$B$15,IF(Areas!$D34="central",Buildings!$C$15,IF(Areas!$D34="northern",Buildings!$D$15,IF(Areas!$D34="eastern",Buildings!$E$15,IF(Areas!$D34="western",Buildings!$F$15,"error")))))*$H35,0)</f>
        <v>18277</v>
      </c>
      <c r="E35" s="78">
        <f>ROUND(IF(Areas!$D34="southern",Buildings!$B$16,IF(Areas!$D34="central",Buildings!$C$16,IF(Areas!$D34="northern",Buildings!$D$16,IF(Areas!$D34="eastern",Buildings!$E$16,IF(Areas!$D34="western",Buildings!$F$16,"error")))))*H35,0)</f>
        <v>41246</v>
      </c>
      <c r="F35" s="78">
        <f>ROUND(IF(Areas!$D34="southern",Buildings!$B$17,IF(Areas!$D34="central",Buildings!$C$17,IF(Areas!$D34="northern",Buildings!$D$17,IF(Areas!$D34="eastern",Buildings!$E$17,IF(Areas!$D34="western",Buildings!$F$17,"error")))))*H35,0)</f>
        <v>32898</v>
      </c>
      <c r="G35" s="78">
        <f>ROUND(IF(Areas!$D34="southern",Buildings!$B$18,IF(Areas!$D34="central",Buildings!$C$18,IF(Areas!$D34="northern",Buildings!$D$18,IF(Areas!$D34="eastern",Buildings!$E$18,IF(Areas!$D34="western",Buildings!$F$18,"error")))))*H35,0)</f>
        <v>2657</v>
      </c>
      <c r="H35" s="79">
        <f t="shared" si="5"/>
        <v>95078</v>
      </c>
      <c r="I35" s="126">
        <f>'Subscriber Lines'!B31+0.1*'Subscriber Lines'!C31</f>
        <v>68218</v>
      </c>
      <c r="J35" s="78">
        <f t="shared" si="6"/>
        <v>18277</v>
      </c>
      <c r="K35" s="78">
        <f t="shared" si="7"/>
        <v>15727.079999999994</v>
      </c>
      <c r="L35" s="78">
        <f>F35*'Other assumptions'!D$3*'Other assumptions'!D$4</f>
        <v>34213.920000000006</v>
      </c>
      <c r="M35" s="78">
        <f>Areas!E34</f>
        <v>492</v>
      </c>
      <c r="N35" s="78">
        <f>Areas!F34</f>
        <v>17790</v>
      </c>
      <c r="O35" s="80">
        <f>'Loop lengths'!D31</f>
        <v>0.64299075697758956</v>
      </c>
      <c r="P35" s="80">
        <f>'Loop lengths'!E31</f>
        <v>0.21861685737238046</v>
      </c>
      <c r="Q35" s="80">
        <f>'Loop lengths'!F31</f>
        <v>4.1844389003990795E-3</v>
      </c>
      <c r="R35" s="80">
        <f>IF(M35="",0,IF(M35&gt;1999,'Network design'!$C$2003,LOOKUP(M35,'Network design'!$A$4:$A$2003,'Network design'!$C$4:$C$2003)*O35))</f>
        <v>7.5376856313820295E-2</v>
      </c>
      <c r="S35" s="80">
        <f>IF(N35="",0,IF(N35&gt;1999,'Network design'!$C$2003,LOOKUP(N35,'Network design'!$A$4:$A$2003,'Network design'!$C$4:$C$2003)*P35))</f>
        <v>0.10286199213124904</v>
      </c>
      <c r="T35" s="80">
        <f t="shared" si="8"/>
        <v>4.1844389003990795E-3</v>
      </c>
      <c r="U35" s="121">
        <f>Areas!G34</f>
        <v>0.9</v>
      </c>
      <c r="V35" s="121">
        <f>Areas!H34</f>
        <v>0</v>
      </c>
      <c r="W35" s="121">
        <f>Areas!I34</f>
        <v>0.1</v>
      </c>
      <c r="X35" s="121">
        <f>Areas!J34</f>
        <v>1</v>
      </c>
      <c r="Y35" s="121">
        <f>Areas!K34</f>
        <v>0</v>
      </c>
    </row>
    <row r="36" spans="1:25" ht="15" thickBot="1">
      <c r="A36" s="1">
        <f t="shared" si="0"/>
        <v>29</v>
      </c>
      <c r="B36" s="4" t="str">
        <f>Areas!B35</f>
        <v>MBG</v>
      </c>
      <c r="C36" s="4" t="str">
        <f>Areas!C35</f>
        <v>MBG</v>
      </c>
      <c r="D36" s="78">
        <f>ROUND(IF(Areas!$D35="southern",Buildings!$B$15,IF(Areas!$D35="central",Buildings!$C$15,IF(Areas!$D35="northern",Buildings!$D$15,IF(Areas!$D35="eastern",Buildings!$E$15,IF(Areas!$D35="western",Buildings!$F$15,"error")))))*$H36,0)</f>
        <v>23596</v>
      </c>
      <c r="E36" s="78">
        <f>ROUND(IF(Areas!$D35="southern",Buildings!$B$16,IF(Areas!$D35="central",Buildings!$C$16,IF(Areas!$D35="northern",Buildings!$D$16,IF(Areas!$D35="eastern",Buildings!$E$16,IF(Areas!$D35="western",Buildings!$F$16,"error")))))*H36,0)</f>
        <v>121510</v>
      </c>
      <c r="F36" s="78">
        <f>ROUND(IF(Areas!$D35="southern",Buildings!$B$17,IF(Areas!$D35="central",Buildings!$C$17,IF(Areas!$D35="northern",Buildings!$D$17,IF(Areas!$D35="eastern",Buildings!$E$17,IF(Areas!$D35="western",Buildings!$F$17,"error")))))*H36,0)</f>
        <v>44252</v>
      </c>
      <c r="G36" s="78">
        <f>ROUND(IF(Areas!$D35="southern",Buildings!$B$18,IF(Areas!$D35="central",Buildings!$C$18,IF(Areas!$D35="northern",Buildings!$D$18,IF(Areas!$D35="eastern",Buildings!$E$18,IF(Areas!$D35="western",Buildings!$F$18,"error")))))*H36,0)</f>
        <v>3620</v>
      </c>
      <c r="H36" s="79">
        <f t="shared" si="5"/>
        <v>192978</v>
      </c>
      <c r="I36" s="126">
        <f>'Subscriber Lines'!B32+0.1*'Subscriber Lines'!C32</f>
        <v>138461</v>
      </c>
      <c r="J36" s="78">
        <f t="shared" si="6"/>
        <v>23596</v>
      </c>
      <c r="K36" s="78">
        <f t="shared" si="7"/>
        <v>68842.92</v>
      </c>
      <c r="L36" s="78">
        <f>F36*'Other assumptions'!D$3*'Other assumptions'!D$4</f>
        <v>46022.080000000002</v>
      </c>
      <c r="M36" s="78">
        <f>Areas!E35</f>
        <v>444</v>
      </c>
      <c r="N36" s="78">
        <f>Areas!F35</f>
        <v>33405</v>
      </c>
      <c r="O36" s="80">
        <f>'Loop lengths'!D32</f>
        <v>1.3234096663970225</v>
      </c>
      <c r="P36" s="80">
        <f>'Loop lengths'!E32</f>
        <v>0.44995928657498757</v>
      </c>
      <c r="Q36" s="80">
        <f>'Loop lengths'!F32</f>
        <v>8.612451779658907E-3</v>
      </c>
      <c r="R36" s="80">
        <f>IF(M36="",0,IF(M36&gt;1999,'Network design'!$C$2003,LOOKUP(M36,'Network design'!$A$4:$A$2003,'Network design'!$C$4:$C$2003)*O36))</f>
        <v>0.15786740521818718</v>
      </c>
      <c r="S36" s="80">
        <f>IF(N36="",0,IF(N36&gt;1999,'Network design'!$C$2003,LOOKUP(N36,'Network design'!$A$4:$A$2003,'Network design'!$C$4:$C$2003)*P36))</f>
        <v>0.10286199213124904</v>
      </c>
      <c r="T36" s="80">
        <f t="shared" si="8"/>
        <v>8.612451779658907E-3</v>
      </c>
      <c r="U36" s="121">
        <f>Areas!G35</f>
        <v>0.75</v>
      </c>
      <c r="V36" s="121">
        <f>Areas!H35</f>
        <v>0.1</v>
      </c>
      <c r="W36" s="121">
        <f>Areas!I35</f>
        <v>0.15</v>
      </c>
      <c r="X36" s="121">
        <f>Areas!J35</f>
        <v>1</v>
      </c>
      <c r="Y36" s="121">
        <f>Areas!K35</f>
        <v>0</v>
      </c>
    </row>
    <row r="37" spans="1:25" ht="15" thickBot="1">
      <c r="A37" s="1">
        <f t="shared" si="0"/>
        <v>30</v>
      </c>
      <c r="B37" s="4" t="str">
        <f>Areas!B36</f>
        <v>MHX</v>
      </c>
      <c r="C37" s="4" t="str">
        <f>Areas!C36</f>
        <v>CEN</v>
      </c>
      <c r="D37" s="78">
        <f>ROUND(IF(Areas!$D36="southern",Buildings!$B$15,IF(Areas!$D36="central",Buildings!$C$15,IF(Areas!$D36="northern",Buildings!$D$15,IF(Areas!$D36="eastern",Buildings!$E$15,IF(Areas!$D36="western",Buildings!$F$15,"error")))))*$H37,0)</f>
        <v>22024</v>
      </c>
      <c r="E37" s="78">
        <f>ROUND(IF(Areas!$D36="southern",Buildings!$B$16,IF(Areas!$D36="central",Buildings!$C$16,IF(Areas!$D36="northern",Buildings!$D$16,IF(Areas!$D36="eastern",Buildings!$E$16,IF(Areas!$D36="western",Buildings!$F$16,"error")))))*H37,0)</f>
        <v>49702</v>
      </c>
      <c r="F37" s="78">
        <f>ROUND(IF(Areas!$D36="southern",Buildings!$B$17,IF(Areas!$D36="central",Buildings!$C$17,IF(Areas!$D36="northern",Buildings!$D$17,IF(Areas!$D36="eastern",Buildings!$E$17,IF(Areas!$D36="western",Buildings!$F$17,"error")))))*H37,0)</f>
        <v>39643</v>
      </c>
      <c r="G37" s="78">
        <f>ROUND(IF(Areas!$D36="southern",Buildings!$B$18,IF(Areas!$D36="central",Buildings!$C$18,IF(Areas!$D36="northern",Buildings!$D$18,IF(Areas!$D36="eastern",Buildings!$E$18,IF(Areas!$D36="western",Buildings!$F$18,"error")))))*H37,0)</f>
        <v>3202</v>
      </c>
      <c r="H37" s="79">
        <f t="shared" si="5"/>
        <v>114571</v>
      </c>
      <c r="I37" s="126">
        <f>'Subscriber Lines'!B33+0.1*'Subscriber Lines'!C33</f>
        <v>82204</v>
      </c>
      <c r="J37" s="78">
        <f t="shared" si="6"/>
        <v>22024</v>
      </c>
      <c r="K37" s="78">
        <f t="shared" si="7"/>
        <v>18951.28</v>
      </c>
      <c r="L37" s="78">
        <f>F37*'Other assumptions'!D$3*'Other assumptions'!D$4</f>
        <v>41228.720000000001</v>
      </c>
      <c r="M37" s="78">
        <f>Areas!E36</f>
        <v>204</v>
      </c>
      <c r="N37" s="78">
        <f>Areas!F36</f>
        <v>12675</v>
      </c>
      <c r="O37" s="80">
        <f>'Loop lengths'!D33</f>
        <v>0.946305907624304</v>
      </c>
      <c r="P37" s="80">
        <f>'Loop lengths'!E33</f>
        <v>0.32174400859226332</v>
      </c>
      <c r="Q37" s="80">
        <f>'Loop lengths'!F33</f>
        <v>6.1583455260751235E-3</v>
      </c>
      <c r="R37" s="80">
        <f>IF(M37="",0,IF(M37&gt;1999,'Network design'!$C$2003,LOOKUP(M37,'Network design'!$A$4:$A$2003,'Network design'!$C$4:$C$2003)*O37))</f>
        <v>0.1363891202755356</v>
      </c>
      <c r="S37" s="80">
        <f>IF(N37="",0,IF(N37&gt;1999,'Network design'!$C$2003,LOOKUP(N37,'Network design'!$A$4:$A$2003,'Network design'!$C$4:$C$2003)*P37))</f>
        <v>0.10286199213124904</v>
      </c>
      <c r="T37" s="80">
        <f t="shared" si="8"/>
        <v>6.1583455260751235E-3</v>
      </c>
      <c r="U37" s="121">
        <f>Areas!G36</f>
        <v>0.85</v>
      </c>
      <c r="V37" s="121">
        <f>Areas!H36</f>
        <v>0.05</v>
      </c>
      <c r="W37" s="121">
        <f>Areas!I36</f>
        <v>0.1</v>
      </c>
      <c r="X37" s="121">
        <f>Areas!J36</f>
        <v>0.8</v>
      </c>
      <c r="Y37" s="121">
        <f>Areas!K36</f>
        <v>0.2</v>
      </c>
    </row>
    <row r="38" spans="1:25" ht="15" thickBot="1">
      <c r="A38" s="1">
        <f t="shared" si="0"/>
        <v>31</v>
      </c>
      <c r="B38" s="4" t="str">
        <f>Areas!B37</f>
        <v>MMR</v>
      </c>
      <c r="C38" s="4" t="str">
        <f>Areas!C37</f>
        <v>MMR</v>
      </c>
      <c r="D38" s="78">
        <f>ROUND(IF(Areas!$D37="southern",Buildings!$B$15,IF(Areas!$D37="central",Buildings!$C$15,IF(Areas!$D37="northern",Buildings!$D$15,IF(Areas!$D37="eastern",Buildings!$E$15,IF(Areas!$D37="western",Buildings!$F$15,"error")))))*$H38,0)</f>
        <v>8463</v>
      </c>
      <c r="E38" s="78">
        <f>ROUND(IF(Areas!$D37="southern",Buildings!$B$16,IF(Areas!$D37="central",Buildings!$C$16,IF(Areas!$D37="northern",Buildings!$D$16,IF(Areas!$D37="eastern",Buildings!$E$16,IF(Areas!$D37="western",Buildings!$F$16,"error")))))*H38,0)</f>
        <v>46403</v>
      </c>
      <c r="F38" s="78">
        <f>ROUND(IF(Areas!$D37="southern",Buildings!$B$17,IF(Areas!$D37="central",Buildings!$C$17,IF(Areas!$D37="northern",Buildings!$D$17,IF(Areas!$D37="eastern",Buildings!$E$17,IF(Areas!$D37="western",Buildings!$F$17,"error")))))*H38,0)</f>
        <v>19021</v>
      </c>
      <c r="G38" s="78">
        <f>ROUND(IF(Areas!$D37="southern",Buildings!$B$18,IF(Areas!$D37="central",Buildings!$C$18,IF(Areas!$D37="northern",Buildings!$D$18,IF(Areas!$D37="eastern",Buildings!$E$18,IF(Areas!$D37="western",Buildings!$F$18,"error")))))*H38,0)</f>
        <v>2242</v>
      </c>
      <c r="H38" s="79">
        <f t="shared" si="5"/>
        <v>76130</v>
      </c>
      <c r="I38" s="126">
        <f>'Subscriber Lines'!B34+0.1*'Subscriber Lines'!C34</f>
        <v>54623</v>
      </c>
      <c r="J38" s="78">
        <f t="shared" si="6"/>
        <v>8463</v>
      </c>
      <c r="K38" s="78">
        <f t="shared" si="7"/>
        <v>26378.159999999996</v>
      </c>
      <c r="L38" s="78">
        <f>F38*'Other assumptions'!D$3*'Other assumptions'!D$4</f>
        <v>19781.840000000004</v>
      </c>
      <c r="M38" s="78">
        <f>Areas!E37</f>
        <v>276</v>
      </c>
      <c r="N38" s="78">
        <f>Areas!F37</f>
        <v>20790</v>
      </c>
      <c r="O38" s="80">
        <f>'Loop lengths'!D34</f>
        <v>1.8033674983264947</v>
      </c>
      <c r="P38" s="80">
        <f>'Loop lengths'!E34</f>
        <v>0.61314494943100817</v>
      </c>
      <c r="Q38" s="80">
        <f>'Loop lengths'!F34</f>
        <v>1.1735909155496249E-2</v>
      </c>
      <c r="R38" s="80">
        <f>IF(M38="",0,IF(M38&gt;1999,'Network design'!$C$2003,LOOKUP(M38,'Network design'!$A$4:$A$2003,'Network design'!$C$4:$C$2003)*O38))</f>
        <v>0.23829726177991967</v>
      </c>
      <c r="S38" s="80">
        <f>IF(N38="",0,IF(N38&gt;1999,'Network design'!$C$2003,LOOKUP(N38,'Network design'!$A$4:$A$2003,'Network design'!$C$4:$C$2003)*P38))</f>
        <v>0.10286199213124904</v>
      </c>
      <c r="T38" s="80">
        <f t="shared" si="8"/>
        <v>1.1735909155496249E-2</v>
      </c>
      <c r="U38" s="121">
        <f>Areas!G37</f>
        <v>0.8</v>
      </c>
      <c r="V38" s="121">
        <f>Areas!H37</f>
        <v>0.1</v>
      </c>
      <c r="W38" s="121">
        <f>Areas!I37</f>
        <v>0.1</v>
      </c>
      <c r="X38" s="121">
        <f>Areas!J37</f>
        <v>1</v>
      </c>
      <c r="Y38" s="121">
        <f>Areas!K37</f>
        <v>0</v>
      </c>
    </row>
    <row r="39" spans="1:25" ht="15" thickBot="1">
      <c r="A39" s="1">
        <f t="shared" si="0"/>
        <v>32</v>
      </c>
      <c r="B39" s="4" t="str">
        <f>Areas!B38</f>
        <v>MSH</v>
      </c>
      <c r="C39" s="4" t="str">
        <f>Areas!C38</f>
        <v>BUD</v>
      </c>
      <c r="D39" s="78">
        <f>ROUND(IF(Areas!$D38="southern",Buildings!$B$15,IF(Areas!$D38="central",Buildings!$C$15,IF(Areas!$D38="northern",Buildings!$D$15,IF(Areas!$D38="eastern",Buildings!$E$15,IF(Areas!$D38="western",Buildings!$F$15,"error")))))*$H39,0)</f>
        <v>11023</v>
      </c>
      <c r="E39" s="78">
        <f>ROUND(IF(Areas!$D38="southern",Buildings!$B$16,IF(Areas!$D38="central",Buildings!$C$16,IF(Areas!$D38="northern",Buildings!$D$16,IF(Areas!$D38="eastern",Buildings!$E$16,IF(Areas!$D38="western",Buildings!$F$16,"error")))))*H39,0)</f>
        <v>117579</v>
      </c>
      <c r="F39" s="78">
        <f>ROUND(IF(Areas!$D38="southern",Buildings!$B$17,IF(Areas!$D38="central",Buildings!$C$17,IF(Areas!$D38="northern",Buildings!$D$17,IF(Areas!$D38="eastern",Buildings!$E$17,IF(Areas!$D38="western",Buildings!$F$17,"error")))))*H39,0)</f>
        <v>24453</v>
      </c>
      <c r="G39" s="78">
        <f>ROUND(IF(Areas!$D38="southern",Buildings!$B$18,IF(Areas!$D38="central",Buildings!$C$18,IF(Areas!$D38="northern",Buildings!$D$18,IF(Areas!$D38="eastern",Buildings!$E$18,IF(Areas!$D38="western",Buildings!$F$18,"error")))))*H39,0)</f>
        <v>2984</v>
      </c>
      <c r="H39" s="79">
        <f t="shared" si="5"/>
        <v>156039</v>
      </c>
      <c r="I39" s="126">
        <f>'Subscriber Lines'!B35+0.1*'Subscriber Lines'!C35</f>
        <v>111957</v>
      </c>
      <c r="J39" s="78">
        <f t="shared" si="6"/>
        <v>11023</v>
      </c>
      <c r="K39" s="78">
        <f t="shared" si="7"/>
        <v>75502.880000000005</v>
      </c>
      <c r="L39" s="78">
        <f>F39*'Other assumptions'!D$3*'Other assumptions'!D$4</f>
        <v>25431.120000000003</v>
      </c>
      <c r="M39" s="78">
        <f>Areas!E38</f>
        <v>288</v>
      </c>
      <c r="N39" s="78">
        <f>Areas!F38</f>
        <v>22335</v>
      </c>
      <c r="O39" s="80">
        <f>'Loop lengths'!D35</f>
        <v>1.5814118789694389</v>
      </c>
      <c r="P39" s="80">
        <f>'Loop lengths'!E35</f>
        <v>0.53768003884960924</v>
      </c>
      <c r="Q39" s="80">
        <f>'Loop lengths'!F35</f>
        <v>1.0291472019003777E-2</v>
      </c>
      <c r="R39" s="80">
        <f>IF(M39="",0,IF(M39&gt;1999,'Network design'!$C$2003,LOOKUP(M39,'Network design'!$A$4:$A$2003,'Network design'!$C$4:$C$2003)*O39))</f>
        <v>0.20672995895029916</v>
      </c>
      <c r="S39" s="80">
        <f>IF(N39="",0,IF(N39&gt;1999,'Network design'!$C$2003,LOOKUP(N39,'Network design'!$A$4:$A$2003,'Network design'!$C$4:$C$2003)*P39))</f>
        <v>0.10286199213124904</v>
      </c>
      <c r="T39" s="80">
        <f t="shared" si="8"/>
        <v>1.0291472019003777E-2</v>
      </c>
      <c r="U39" s="121">
        <f>Areas!G38</f>
        <v>0.8</v>
      </c>
      <c r="V39" s="121">
        <f>Areas!H38</f>
        <v>0.05</v>
      </c>
      <c r="W39" s="121">
        <f>Areas!I38</f>
        <v>0.15</v>
      </c>
      <c r="X39" s="121">
        <f>Areas!J38</f>
        <v>1</v>
      </c>
      <c r="Y39" s="121">
        <f>Areas!K38</f>
        <v>0</v>
      </c>
    </row>
    <row r="40" spans="1:25" ht="15" thickBot="1">
      <c r="A40" s="1">
        <f t="shared" si="0"/>
        <v>33</v>
      </c>
      <c r="B40" s="4" t="str">
        <f>Areas!B39</f>
        <v>NIT</v>
      </c>
      <c r="C40" s="4" t="str">
        <f>Areas!C39</f>
        <v>NIT</v>
      </c>
      <c r="D40" s="78">
        <f>ROUND(IF(Areas!$D39="southern",Buildings!$B$15,IF(Areas!$D39="central",Buildings!$C$15,IF(Areas!$D39="northern",Buildings!$D$15,IF(Areas!$D39="eastern",Buildings!$E$15,IF(Areas!$D39="western",Buildings!$F$15,"error")))))*$H40,0)</f>
        <v>15315</v>
      </c>
      <c r="E40" s="78">
        <f>ROUND(IF(Areas!$D39="southern",Buildings!$B$16,IF(Areas!$D39="central",Buildings!$C$16,IF(Areas!$D39="northern",Buildings!$D$16,IF(Areas!$D39="eastern",Buildings!$E$16,IF(Areas!$D39="western",Buildings!$F$16,"error")))))*H40,0)</f>
        <v>83970</v>
      </c>
      <c r="F40" s="78">
        <f>ROUND(IF(Areas!$D39="southern",Buildings!$B$17,IF(Areas!$D39="central",Buildings!$C$17,IF(Areas!$D39="northern",Buildings!$D$17,IF(Areas!$D39="eastern",Buildings!$E$17,IF(Areas!$D39="western",Buildings!$F$17,"error")))))*H40,0)</f>
        <v>34421</v>
      </c>
      <c r="G40" s="78">
        <f>ROUND(IF(Areas!$D39="southern",Buildings!$B$18,IF(Areas!$D39="central",Buildings!$C$18,IF(Areas!$D39="northern",Buildings!$D$18,IF(Areas!$D39="eastern",Buildings!$E$18,IF(Areas!$D39="western",Buildings!$F$18,"error")))))*H40,0)</f>
        <v>4058</v>
      </c>
      <c r="H40" s="79">
        <f t="shared" si="5"/>
        <v>137764</v>
      </c>
      <c r="I40" s="126">
        <f>'Subscriber Lines'!B36+0.1*'Subscriber Lines'!C36</f>
        <v>98845</v>
      </c>
      <c r="J40" s="78">
        <f t="shared" si="6"/>
        <v>15315</v>
      </c>
      <c r="K40" s="78">
        <f t="shared" si="7"/>
        <v>47732.159999999996</v>
      </c>
      <c r="L40" s="78">
        <f>F40*'Other assumptions'!D$3*'Other assumptions'!D$4</f>
        <v>35797.840000000004</v>
      </c>
      <c r="M40" s="78">
        <f>Areas!E39</f>
        <v>360</v>
      </c>
      <c r="N40" s="78">
        <f>Areas!F39</f>
        <v>24435</v>
      </c>
      <c r="O40" s="80">
        <f>'Loop lengths'!D36</f>
        <v>1.7970973048032863</v>
      </c>
      <c r="P40" s="80">
        <f>'Loop lengths'!E36</f>
        <v>0.61101308363311735</v>
      </c>
      <c r="Q40" s="80">
        <f>'Loop lengths'!F36</f>
        <v>1.1695104149503824E-2</v>
      </c>
      <c r="R40" s="80">
        <f>IF(M40="",0,IF(M40&gt;1999,'Network design'!$C$2003,LOOKUP(M40,'Network design'!$A$4:$A$2003,'Network design'!$C$4:$C$2003)*O40))</f>
        <v>0.22322625957283915</v>
      </c>
      <c r="S40" s="80">
        <f>IF(N40="",0,IF(N40&gt;1999,'Network design'!$C$2003,LOOKUP(N40,'Network design'!$A$4:$A$2003,'Network design'!$C$4:$C$2003)*P40))</f>
        <v>0.10286199213124904</v>
      </c>
      <c r="T40" s="80">
        <f t="shared" si="8"/>
        <v>1.1695104149503824E-2</v>
      </c>
      <c r="U40" s="121">
        <f>Areas!G39</f>
        <v>0.7</v>
      </c>
      <c r="V40" s="121">
        <f>Areas!H39</f>
        <v>0.15</v>
      </c>
      <c r="W40" s="121">
        <f>Areas!I39</f>
        <v>0.15</v>
      </c>
      <c r="X40" s="121">
        <f>Areas!J39</f>
        <v>0.9</v>
      </c>
      <c r="Y40" s="121">
        <f>Areas!K39</f>
        <v>0.1</v>
      </c>
    </row>
    <row r="41" spans="1:25" ht="15" thickBot="1">
      <c r="A41" s="1">
        <f t="shared" ref="A41:A60" si="9">A40+1</f>
        <v>34</v>
      </c>
      <c r="B41" s="4" t="str">
        <f>Areas!B40</f>
        <v>OMR</v>
      </c>
      <c r="C41" s="4" t="str">
        <f>Areas!C40</f>
        <v>OMR</v>
      </c>
      <c r="D41" s="78">
        <f>ROUND(IF(Areas!$D40="southern",Buildings!$B$15,IF(Areas!$D40="central",Buildings!$C$15,IF(Areas!$D40="northern",Buildings!$D$15,IF(Areas!$D40="eastern",Buildings!$E$15,IF(Areas!$D40="western",Buildings!$F$15,"error")))))*$H41,0)</f>
        <v>7654</v>
      </c>
      <c r="E41" s="78">
        <f>ROUND(IF(Areas!$D40="southern",Buildings!$B$16,IF(Areas!$D40="central",Buildings!$C$16,IF(Areas!$D40="northern",Buildings!$D$16,IF(Areas!$D40="eastern",Buildings!$E$16,IF(Areas!$D40="western",Buildings!$F$16,"error")))))*H41,0)</f>
        <v>63708</v>
      </c>
      <c r="F41" s="78">
        <f>ROUND(IF(Areas!$D40="southern",Buildings!$B$17,IF(Areas!$D40="central",Buildings!$C$17,IF(Areas!$D40="northern",Buildings!$D$17,IF(Areas!$D40="eastern",Buildings!$E$17,IF(Areas!$D40="western",Buildings!$F$17,"error")))))*H41,0)</f>
        <v>20371</v>
      </c>
      <c r="G41" s="78">
        <f>ROUND(IF(Areas!$D40="southern",Buildings!$B$18,IF(Areas!$D40="central",Buildings!$C$18,IF(Areas!$D40="northern",Buildings!$D$18,IF(Areas!$D40="eastern",Buildings!$E$18,IF(Areas!$D40="western",Buildings!$F$18,"error")))))*H41,0)</f>
        <v>2467</v>
      </c>
      <c r="H41" s="79">
        <f t="shared" si="5"/>
        <v>94199</v>
      </c>
      <c r="I41" s="126">
        <f>'Subscriber Lines'!B37+0.1*'Subscriber Lines'!C37</f>
        <v>67587</v>
      </c>
      <c r="J41" s="78">
        <f t="shared" si="6"/>
        <v>7654</v>
      </c>
      <c r="K41" s="78">
        <f t="shared" si="7"/>
        <v>38747.159999999996</v>
      </c>
      <c r="L41" s="78">
        <f>F41*'Other assumptions'!D$3*'Other assumptions'!D$4</f>
        <v>21185.840000000004</v>
      </c>
      <c r="M41" s="78">
        <f>Areas!E40</f>
        <v>204</v>
      </c>
      <c r="N41" s="78">
        <f>Areas!F40</f>
        <v>8565</v>
      </c>
      <c r="O41" s="80">
        <f>'Loop lengths'!D37</f>
        <v>1.8186692541757414</v>
      </c>
      <c r="P41" s="80">
        <f>'Loop lengths'!E37</f>
        <v>0.61834754641975209</v>
      </c>
      <c r="Q41" s="80">
        <f>'Loop lengths'!F37</f>
        <v>1.1835489533169123E-2</v>
      </c>
      <c r="R41" s="80">
        <f>IF(M41="",0,IF(M41&gt;1999,'Network design'!$C$2003,LOOKUP(M41,'Network design'!$A$4:$A$2003,'Network design'!$C$4:$C$2003)*O41))</f>
        <v>0.26212105160783972</v>
      </c>
      <c r="S41" s="80">
        <f>IF(N41="",0,IF(N41&gt;1999,'Network design'!$C$2003,LOOKUP(N41,'Network design'!$A$4:$A$2003,'Network design'!$C$4:$C$2003)*P41))</f>
        <v>0.10286199213124904</v>
      </c>
      <c r="T41" s="80">
        <f t="shared" si="8"/>
        <v>1.1835489533169123E-2</v>
      </c>
      <c r="U41" s="121">
        <f>Areas!G40</f>
        <v>0.65</v>
      </c>
      <c r="V41" s="121">
        <f>Areas!H40</f>
        <v>0</v>
      </c>
      <c r="W41" s="121">
        <f>Areas!I40</f>
        <v>0.35</v>
      </c>
      <c r="X41" s="121">
        <f>Areas!J40</f>
        <v>0.1</v>
      </c>
      <c r="Y41" s="121">
        <f>Areas!K40</f>
        <v>0.9</v>
      </c>
    </row>
    <row r="42" spans="1:25" ht="15" thickBot="1">
      <c r="A42" s="1">
        <f t="shared" si="9"/>
        <v>35</v>
      </c>
      <c r="B42" s="4" t="str">
        <f>Areas!B41</f>
        <v>PFE</v>
      </c>
      <c r="C42" s="4" t="str">
        <f>Areas!C41</f>
        <v>IBW</v>
      </c>
      <c r="D42" s="78">
        <f>ROUND(IF(Areas!$D41="southern",Buildings!$B$15,IF(Areas!$D41="central",Buildings!$C$15,IF(Areas!$D41="northern",Buildings!$D$15,IF(Areas!$D41="eastern",Buildings!$E$15,IF(Areas!$D41="western",Buildings!$F$15,"error")))))*$H42,0)</f>
        <v>25567</v>
      </c>
      <c r="E42" s="78">
        <f>ROUND(IF(Areas!$D41="southern",Buildings!$B$16,IF(Areas!$D41="central",Buildings!$C$16,IF(Areas!$D41="northern",Buildings!$D$16,IF(Areas!$D41="eastern",Buildings!$E$16,IF(Areas!$D41="western",Buildings!$F$16,"error")))))*H42,0)</f>
        <v>57697</v>
      </c>
      <c r="F42" s="78">
        <f>ROUND(IF(Areas!$D41="southern",Buildings!$B$17,IF(Areas!$D41="central",Buildings!$C$17,IF(Areas!$D41="northern",Buildings!$D$17,IF(Areas!$D41="eastern",Buildings!$E$17,IF(Areas!$D41="western",Buildings!$F$17,"error")))))*H42,0)</f>
        <v>46020</v>
      </c>
      <c r="G42" s="78">
        <f>ROUND(IF(Areas!$D41="southern",Buildings!$B$18,IF(Areas!$D41="central",Buildings!$C$18,IF(Areas!$D41="northern",Buildings!$D$18,IF(Areas!$D41="eastern",Buildings!$E$18,IF(Areas!$D41="western",Buildings!$F$18,"error")))))*H42,0)</f>
        <v>3717</v>
      </c>
      <c r="H42" s="79">
        <f t="shared" si="5"/>
        <v>133002</v>
      </c>
      <c r="I42" s="126">
        <f>'Subscriber Lines'!B38+0.1*'Subscriber Lines'!C38</f>
        <v>95428</v>
      </c>
      <c r="J42" s="78">
        <f t="shared" si="6"/>
        <v>25567</v>
      </c>
      <c r="K42" s="78">
        <f t="shared" si="7"/>
        <v>22000.199999999997</v>
      </c>
      <c r="L42" s="78">
        <f>F42*'Other assumptions'!D$3*'Other assumptions'!D$4</f>
        <v>47860.800000000003</v>
      </c>
      <c r="M42" s="78">
        <f>Areas!E41</f>
        <v>348</v>
      </c>
      <c r="N42" s="78">
        <f>Areas!F41</f>
        <v>20085</v>
      </c>
      <c r="O42" s="80">
        <f>'Loop lengths'!D38</f>
        <v>1.1652580139075996</v>
      </c>
      <c r="P42" s="80">
        <f>'Loop lengths'!E38</f>
        <v>0.39618772472858388</v>
      </c>
      <c r="Q42" s="80">
        <f>'Loop lengths'!F38</f>
        <v>7.5832364765496549E-3</v>
      </c>
      <c r="R42" s="80">
        <f>IF(M42="",0,IF(M42&gt;1999,'Network design'!$C$2003,LOOKUP(M42,'Network design'!$A$4:$A$2003,'Network design'!$C$4:$C$2003)*O42))</f>
        <v>0.14578873264702893</v>
      </c>
      <c r="S42" s="80">
        <f>IF(N42="",0,IF(N42&gt;1999,'Network design'!$C$2003,LOOKUP(N42,'Network design'!$A$4:$A$2003,'Network design'!$C$4:$C$2003)*P42))</f>
        <v>0.10286199213124904</v>
      </c>
      <c r="T42" s="80">
        <f t="shared" si="8"/>
        <v>7.5832364765496549E-3</v>
      </c>
      <c r="U42" s="121">
        <f>Areas!G41</f>
        <v>0.9</v>
      </c>
      <c r="V42" s="121">
        <f>Areas!H41</f>
        <v>0</v>
      </c>
      <c r="W42" s="121">
        <f>Areas!I41</f>
        <v>0.1</v>
      </c>
      <c r="X42" s="121">
        <f>Areas!J41</f>
        <v>1</v>
      </c>
      <c r="Y42" s="121">
        <f>Areas!K41</f>
        <v>0</v>
      </c>
    </row>
    <row r="43" spans="1:25" ht="15" thickBot="1">
      <c r="A43" s="1">
        <f t="shared" si="9"/>
        <v>36</v>
      </c>
      <c r="B43" s="4" t="str">
        <f>Areas!B42</f>
        <v>RAN</v>
      </c>
      <c r="C43" s="4" t="str">
        <f>Areas!C42</f>
        <v>RAN</v>
      </c>
      <c r="D43" s="78">
        <f>ROUND(IF(Areas!$D42="southern",Buildings!$B$15,IF(Areas!$D42="central",Buildings!$C$15,IF(Areas!$D42="northern",Buildings!$D$15,IF(Areas!$D42="eastern",Buildings!$E$15,IF(Areas!$D42="western",Buildings!$F$15,"error")))))*$H43,0)</f>
        <v>22739</v>
      </c>
      <c r="E43" s="78">
        <f>ROUND(IF(Areas!$D42="southern",Buildings!$B$16,IF(Areas!$D42="central",Buildings!$C$16,IF(Areas!$D42="northern",Buildings!$D$16,IF(Areas!$D42="eastern",Buildings!$E$16,IF(Areas!$D42="western",Buildings!$F$16,"error")))))*H43,0)</f>
        <v>189282</v>
      </c>
      <c r="F43" s="78">
        <f>ROUND(IF(Areas!$D42="southern",Buildings!$B$17,IF(Areas!$D42="central",Buildings!$C$17,IF(Areas!$D42="northern",Buildings!$D$17,IF(Areas!$D42="eastern",Buildings!$E$17,IF(Areas!$D42="western",Buildings!$F$17,"error")))))*H43,0)</f>
        <v>60523</v>
      </c>
      <c r="G43" s="78">
        <f>ROUND(IF(Areas!$D42="southern",Buildings!$B$18,IF(Areas!$D42="central",Buildings!$C$18,IF(Areas!$D42="northern",Buildings!$D$18,IF(Areas!$D42="eastern",Buildings!$E$18,IF(Areas!$D42="western",Buildings!$F$18,"error")))))*H43,0)</f>
        <v>7331</v>
      </c>
      <c r="H43" s="79">
        <f t="shared" si="5"/>
        <v>279875</v>
      </c>
      <c r="I43" s="126">
        <f>'Subscriber Lines'!B39+0.1*'Subscriber Lines'!C39</f>
        <v>200809</v>
      </c>
      <c r="J43" s="78">
        <f t="shared" si="6"/>
        <v>22739</v>
      </c>
      <c r="K43" s="78">
        <f t="shared" si="7"/>
        <v>115126.07999999999</v>
      </c>
      <c r="L43" s="78">
        <f>F43*'Other assumptions'!D$3*'Other assumptions'!D$4</f>
        <v>62943.920000000006</v>
      </c>
      <c r="M43" s="78">
        <f>Areas!E42</f>
        <v>660</v>
      </c>
      <c r="N43" s="78">
        <f>Areas!F42</f>
        <v>47445</v>
      </c>
      <c r="O43" s="80">
        <f>'Loop lengths'!D39</f>
        <v>1.3438349355442907</v>
      </c>
      <c r="P43" s="80">
        <f>'Loop lengths'!E39</f>
        <v>0.45690387808505878</v>
      </c>
      <c r="Q43" s="80">
        <f>'Loop lengths'!F39</f>
        <v>8.7453748269087587E-3</v>
      </c>
      <c r="R43" s="80">
        <f>IF(M43="",0,IF(M43&gt;1999,'Network design'!$C$2003,LOOKUP(M43,'Network design'!$A$4:$A$2003,'Network design'!$C$4:$C$2003)*O43))</f>
        <v>0.1510181220062119</v>
      </c>
      <c r="S43" s="80">
        <f>IF(N43="",0,IF(N43&gt;1999,'Network design'!$C$2003,LOOKUP(N43,'Network design'!$A$4:$A$2003,'Network design'!$C$4:$C$2003)*P43))</f>
        <v>0.10286199213124904</v>
      </c>
      <c r="T43" s="80">
        <f t="shared" si="8"/>
        <v>8.7453748269087587E-3</v>
      </c>
      <c r="U43" s="121">
        <f>Areas!G42</f>
        <v>0.9</v>
      </c>
      <c r="V43" s="121">
        <f>Areas!H42</f>
        <v>0.05</v>
      </c>
      <c r="W43" s="121">
        <f>Areas!I42</f>
        <v>0.05</v>
      </c>
      <c r="X43" s="121">
        <f>Areas!J42</f>
        <v>0</v>
      </c>
      <c r="Y43" s="121">
        <f>Areas!K42</f>
        <v>1</v>
      </c>
    </row>
    <row r="44" spans="1:25" ht="15" thickBot="1">
      <c r="A44" s="1">
        <f t="shared" si="9"/>
        <v>37</v>
      </c>
      <c r="B44" s="4" t="str">
        <f>Areas!B43</f>
        <v>RHY</v>
      </c>
      <c r="C44" s="4" t="str">
        <f>Areas!C43</f>
        <v>JAW</v>
      </c>
      <c r="D44" s="78">
        <f>ROUND(IF(Areas!$D43="southern",Buildings!$B$15,IF(Areas!$D43="central",Buildings!$C$15,IF(Areas!$D43="northern",Buildings!$D$15,IF(Areas!$D43="eastern",Buildings!$E$15,IF(Areas!$D43="western",Buildings!$F$15,"error")))))*$H44,0)</f>
        <v>1089</v>
      </c>
      <c r="E44" s="78">
        <f>ROUND(IF(Areas!$D43="southern",Buildings!$B$16,IF(Areas!$D43="central",Buildings!$C$16,IF(Areas!$D43="northern",Buildings!$D$16,IF(Areas!$D43="eastern",Buildings!$E$16,IF(Areas!$D43="western",Buildings!$F$16,"error")))))*H44,0)</f>
        <v>9069</v>
      </c>
      <c r="F44" s="78">
        <f>ROUND(IF(Areas!$D43="southern",Buildings!$B$17,IF(Areas!$D43="central",Buildings!$C$17,IF(Areas!$D43="northern",Buildings!$D$17,IF(Areas!$D43="eastern",Buildings!$E$17,IF(Areas!$D43="western",Buildings!$F$17,"error")))))*H44,0)</f>
        <v>2900</v>
      </c>
      <c r="G44" s="78">
        <f>ROUND(IF(Areas!$D43="southern",Buildings!$B$18,IF(Areas!$D43="central",Buildings!$C$18,IF(Areas!$D43="northern",Buildings!$D$18,IF(Areas!$D43="eastern",Buildings!$E$18,IF(Areas!$D43="western",Buildings!$F$18,"error")))))*H44,0)</f>
        <v>351</v>
      </c>
      <c r="H44" s="79">
        <f t="shared" si="5"/>
        <v>13409</v>
      </c>
      <c r="I44" s="126">
        <f>'Subscriber Lines'!B40+0.1*'Subscriber Lines'!C40</f>
        <v>9621</v>
      </c>
      <c r="J44" s="78">
        <f t="shared" si="6"/>
        <v>1089</v>
      </c>
      <c r="K44" s="78">
        <f t="shared" si="7"/>
        <v>5516</v>
      </c>
      <c r="L44" s="78">
        <f>F44*'Other assumptions'!D$3*'Other assumptions'!D$4</f>
        <v>3016</v>
      </c>
      <c r="M44" s="78">
        <f>Areas!E43</f>
        <v>72</v>
      </c>
      <c r="N44" s="78">
        <f>Areas!F43</f>
        <v>7020</v>
      </c>
      <c r="O44" s="80">
        <f>'Loop lengths'!D40</f>
        <v>1.3911577522016203</v>
      </c>
      <c r="P44" s="80">
        <f>'Loop lengths'!E40</f>
        <v>0.47299363574855086</v>
      </c>
      <c r="Q44" s="80">
        <f>'Loop lengths'!F40</f>
        <v>9.053341049981985E-3</v>
      </c>
      <c r="R44" s="80">
        <f>IF(M44="",0,IF(M44&gt;1999,'Network design'!$C$2003,LOOKUP(M44,'Network design'!$A$4:$A$2003,'Network design'!$C$4:$C$2003)*O44))</f>
        <v>0.317706233481793</v>
      </c>
      <c r="S44" s="80">
        <f>IF(N44="",0,IF(N44&gt;1999,'Network design'!$C$2003,LOOKUP(N44,'Network design'!$A$4:$A$2003,'Network design'!$C$4:$C$2003)*P44))</f>
        <v>0.10286199213124904</v>
      </c>
      <c r="T44" s="80">
        <f t="shared" si="8"/>
        <v>9.053341049981985E-3</v>
      </c>
      <c r="U44" s="121">
        <f>Areas!G43</f>
        <v>0.65</v>
      </c>
      <c r="V44" s="121">
        <f>Areas!H43</f>
        <v>0.15</v>
      </c>
      <c r="W44" s="121">
        <f>Areas!I43</f>
        <v>0.2</v>
      </c>
      <c r="X44" s="121">
        <f>Areas!J43</f>
        <v>0</v>
      </c>
      <c r="Y44" s="121">
        <f>Areas!K43</f>
        <v>1</v>
      </c>
    </row>
    <row r="45" spans="1:25" ht="15" thickBot="1">
      <c r="A45" s="1">
        <f t="shared" si="9"/>
        <v>38</v>
      </c>
      <c r="B45" s="4" t="str">
        <f>Areas!B44</f>
        <v>RMN</v>
      </c>
      <c r="C45" s="4" t="str">
        <f>Areas!C44</f>
        <v>CEN</v>
      </c>
      <c r="D45" s="78">
        <f>ROUND(IF(Areas!$D44="southern",Buildings!$B$15,IF(Areas!$D44="central",Buildings!$C$15,IF(Areas!$D44="northern",Buildings!$D$15,IF(Areas!$D44="eastern",Buildings!$E$15,IF(Areas!$D44="western",Buildings!$F$15,"error")))))*$H45,0)</f>
        <v>4936</v>
      </c>
      <c r="E45" s="78">
        <f>ROUND(IF(Areas!$D44="southern",Buildings!$B$16,IF(Areas!$D44="central",Buildings!$C$16,IF(Areas!$D44="northern",Buildings!$D$16,IF(Areas!$D44="eastern",Buildings!$E$16,IF(Areas!$D44="western",Buildings!$F$16,"error")))))*H45,0)</f>
        <v>11139</v>
      </c>
      <c r="F45" s="78">
        <f>ROUND(IF(Areas!$D44="southern",Buildings!$B$17,IF(Areas!$D44="central",Buildings!$C$17,IF(Areas!$D44="northern",Buildings!$D$17,IF(Areas!$D44="eastern",Buildings!$E$17,IF(Areas!$D44="western",Buildings!$F$17,"error")))))*H45,0)</f>
        <v>8885</v>
      </c>
      <c r="G45" s="78">
        <f>ROUND(IF(Areas!$D44="southern",Buildings!$B$18,IF(Areas!$D44="central",Buildings!$C$18,IF(Areas!$D44="northern",Buildings!$D$18,IF(Areas!$D44="eastern",Buildings!$E$18,IF(Areas!$D44="western",Buildings!$F$18,"error")))))*H45,0)</f>
        <v>718</v>
      </c>
      <c r="H45" s="79">
        <f t="shared" si="5"/>
        <v>25678</v>
      </c>
      <c r="I45" s="126">
        <f>'Subscriber Lines'!B41+0.1*'Subscriber Lines'!C41</f>
        <v>18424</v>
      </c>
      <c r="J45" s="78">
        <f t="shared" si="6"/>
        <v>4936</v>
      </c>
      <c r="K45" s="78">
        <f t="shared" si="7"/>
        <v>4247.6000000000004</v>
      </c>
      <c r="L45" s="78">
        <f>F45*'Other assumptions'!D$3*'Other assumptions'!D$4</f>
        <v>9240.4</v>
      </c>
      <c r="M45" s="78">
        <f>Areas!E44</f>
        <v>72</v>
      </c>
      <c r="N45" s="78">
        <f>Areas!F44</f>
        <v>5865</v>
      </c>
      <c r="O45" s="80">
        <f>'Loop lengths'!D41</f>
        <v>0.51262472387568614</v>
      </c>
      <c r="P45" s="80">
        <f>'Loop lengths'!E41</f>
        <v>0.17429240611773328</v>
      </c>
      <c r="Q45" s="80">
        <f>'Loop lengths'!F41</f>
        <v>3.3360461446983445E-3</v>
      </c>
      <c r="R45" s="80">
        <f>IF(M45="",0,IF(M45&gt;1999,'Network design'!$C$2003,LOOKUP(M45,'Network design'!$A$4:$A$2003,'Network design'!$C$4:$C$2003)*O45))</f>
        <v>0.11707088570972111</v>
      </c>
      <c r="S45" s="80">
        <f>IF(N45="",0,IF(N45&gt;1999,'Network design'!$C$2003,LOOKUP(N45,'Network design'!$A$4:$A$2003,'Network design'!$C$4:$C$2003)*P45))</f>
        <v>0.10286199213124904</v>
      </c>
      <c r="T45" s="80">
        <f t="shared" si="8"/>
        <v>3.3360461446983445E-3</v>
      </c>
      <c r="U45" s="121">
        <f>Areas!G44</f>
        <v>0.9</v>
      </c>
      <c r="V45" s="121">
        <f>Areas!H44</f>
        <v>0</v>
      </c>
      <c r="W45" s="121">
        <f>Areas!I44</f>
        <v>0.1</v>
      </c>
      <c r="X45" s="121">
        <f>Areas!J44</f>
        <v>1</v>
      </c>
      <c r="Y45" s="121">
        <f>Areas!K44</f>
        <v>0</v>
      </c>
    </row>
    <row r="46" spans="1:25" ht="15" thickBot="1">
      <c r="A46" s="1">
        <f t="shared" si="9"/>
        <v>39</v>
      </c>
      <c r="B46" s="4" t="str">
        <f>Areas!B45</f>
        <v>ROW</v>
      </c>
      <c r="C46" s="4" t="str">
        <f>Areas!C45</f>
        <v>ROW</v>
      </c>
      <c r="D46" s="78">
        <f>ROUND(IF(Areas!$D45="southern",Buildings!$B$15,IF(Areas!$D45="central",Buildings!$C$15,IF(Areas!$D45="northern",Buildings!$D$15,IF(Areas!$D45="eastern",Buildings!$E$15,IF(Areas!$D45="western",Buildings!$F$15,"error")))))*$H46,0)</f>
        <v>6336</v>
      </c>
      <c r="E46" s="78">
        <f>ROUND(IF(Areas!$D45="southern",Buildings!$B$16,IF(Areas!$D45="central",Buildings!$C$16,IF(Areas!$D45="northern",Buildings!$D$16,IF(Areas!$D45="eastern",Buildings!$E$16,IF(Areas!$D45="western",Buildings!$F$16,"error")))))*H46,0)</f>
        <v>67586</v>
      </c>
      <c r="F46" s="78">
        <f>ROUND(IF(Areas!$D45="southern",Buildings!$B$17,IF(Areas!$D45="central",Buildings!$C$17,IF(Areas!$D45="northern",Buildings!$D$17,IF(Areas!$D45="eastern",Buildings!$E$17,IF(Areas!$D45="western",Buildings!$F$17,"error")))))*H46,0)</f>
        <v>14056</v>
      </c>
      <c r="G46" s="78">
        <f>ROUND(IF(Areas!$D45="southern",Buildings!$B$18,IF(Areas!$D45="central",Buildings!$C$18,IF(Areas!$D45="northern",Buildings!$D$18,IF(Areas!$D45="eastern",Buildings!$E$18,IF(Areas!$D45="western",Buildings!$F$18,"error")))))*H46,0)</f>
        <v>1715</v>
      </c>
      <c r="H46" s="79">
        <f t="shared" si="5"/>
        <v>89694</v>
      </c>
      <c r="I46" s="126">
        <f>'Subscriber Lines'!B42+0.1*'Subscriber Lines'!C42</f>
        <v>64355</v>
      </c>
      <c r="J46" s="78">
        <f t="shared" si="6"/>
        <v>6336</v>
      </c>
      <c r="K46" s="78">
        <f t="shared" si="7"/>
        <v>43400.759999999995</v>
      </c>
      <c r="L46" s="78">
        <f>F46*'Other assumptions'!D$3*'Other assumptions'!D$4</f>
        <v>14618.240000000002</v>
      </c>
      <c r="M46" s="78">
        <f>Areas!E45</f>
        <v>144</v>
      </c>
      <c r="N46" s="78">
        <f>Areas!F45</f>
        <v>8730</v>
      </c>
      <c r="O46" s="80">
        <f>'Loop lengths'!D42</f>
        <v>2.1478607165755292</v>
      </c>
      <c r="P46" s="80">
        <f>'Loop lengths'!E42</f>
        <v>0.73027264363568001</v>
      </c>
      <c r="Q46" s="80">
        <f>'Loop lengths'!F42</f>
        <v>1.397779336257385E-2</v>
      </c>
      <c r="R46" s="80">
        <f>IF(M46="",0,IF(M46&gt;1999,'Network design'!$C$2003,LOOKUP(M46,'Network design'!$A$4:$A$2003,'Network design'!$C$4:$C$2003)*O46))</f>
        <v>0.35069215930147229</v>
      </c>
      <c r="S46" s="80">
        <f>IF(N46="",0,IF(N46&gt;1999,'Network design'!$C$2003,LOOKUP(N46,'Network design'!$A$4:$A$2003,'Network design'!$C$4:$C$2003)*P46))</f>
        <v>0.10286199213124904</v>
      </c>
      <c r="T46" s="80">
        <f t="shared" si="8"/>
        <v>1.397779336257385E-2</v>
      </c>
      <c r="U46" s="121">
        <f>Areas!G45</f>
        <v>0.9</v>
      </c>
      <c r="V46" s="121">
        <f>Areas!H45</f>
        <v>0</v>
      </c>
      <c r="W46" s="121">
        <f>Areas!I45</f>
        <v>0.1</v>
      </c>
      <c r="X46" s="121">
        <f>Areas!J45</f>
        <v>0</v>
      </c>
      <c r="Y46" s="121">
        <f>Areas!K45</f>
        <v>1</v>
      </c>
    </row>
    <row r="47" spans="1:25" ht="15" thickBot="1">
      <c r="A47" s="1">
        <f t="shared" si="9"/>
        <v>40</v>
      </c>
      <c r="B47" s="4" t="str">
        <f>Areas!B46</f>
        <v>SAD</v>
      </c>
      <c r="C47" s="4" t="str">
        <f>Areas!C46</f>
        <v>OMR</v>
      </c>
      <c r="D47" s="78">
        <f>ROUND(IF(Areas!$D46="southern",Buildings!$B$15,IF(Areas!$D46="central",Buildings!$C$15,IF(Areas!$D46="northern",Buildings!$D$15,IF(Areas!$D46="eastern",Buildings!$E$15,IF(Areas!$D46="western",Buildings!$F$15,"error")))))*$H47,0)</f>
        <v>4680</v>
      </c>
      <c r="E47" s="78">
        <f>ROUND(IF(Areas!$D46="southern",Buildings!$B$16,IF(Areas!$D46="central",Buildings!$C$16,IF(Areas!$D46="northern",Buildings!$D$16,IF(Areas!$D46="eastern",Buildings!$E$16,IF(Areas!$D46="western",Buildings!$F$16,"error")))))*H47,0)</f>
        <v>38953</v>
      </c>
      <c r="F47" s="78">
        <f>ROUND(IF(Areas!$D46="southern",Buildings!$B$17,IF(Areas!$D46="central",Buildings!$C$17,IF(Areas!$D46="northern",Buildings!$D$17,IF(Areas!$D46="eastern",Buildings!$E$17,IF(Areas!$D46="western",Buildings!$F$17,"error")))))*H47,0)</f>
        <v>12455</v>
      </c>
      <c r="G47" s="78">
        <f>ROUND(IF(Areas!$D46="southern",Buildings!$B$18,IF(Areas!$D46="central",Buildings!$C$18,IF(Areas!$D46="northern",Buildings!$D$18,IF(Areas!$D46="eastern",Buildings!$E$18,IF(Areas!$D46="western",Buildings!$F$18,"error")))))*H47,0)</f>
        <v>1509</v>
      </c>
      <c r="H47" s="79">
        <f t="shared" si="5"/>
        <v>57596</v>
      </c>
      <c r="I47" s="126">
        <f>'Subscriber Lines'!B43+0.1*'Subscriber Lines'!C43</f>
        <v>41325</v>
      </c>
      <c r="J47" s="78">
        <f t="shared" si="6"/>
        <v>4680</v>
      </c>
      <c r="K47" s="78">
        <f t="shared" si="7"/>
        <v>23691.8</v>
      </c>
      <c r="L47" s="78">
        <f>F47*'Other assumptions'!D$3*'Other assumptions'!D$4</f>
        <v>12953.2</v>
      </c>
      <c r="M47" s="78">
        <f>Areas!E46</f>
        <v>132</v>
      </c>
      <c r="N47" s="78">
        <f>Areas!F46</f>
        <v>12045</v>
      </c>
      <c r="O47" s="80">
        <f>'Loop lengths'!D43</f>
        <v>3.2225566576693048</v>
      </c>
      <c r="P47" s="80">
        <f>'Loop lengths'!E43</f>
        <v>1.0956692636075638</v>
      </c>
      <c r="Q47" s="80">
        <f>'Loop lengths'!F43</f>
        <v>2.0971672284181005E-2</v>
      </c>
      <c r="R47" s="80">
        <f>IF(M47="",0,IF(M47&gt;1999,'Network design'!$C$2003,LOOKUP(M47,'Network design'!$A$4:$A$2003,'Network design'!$C$4:$C$2003)*O47))</f>
        <v>0.54523501091152304</v>
      </c>
      <c r="S47" s="80">
        <f>IF(N47="",0,IF(N47&gt;1999,'Network design'!$C$2003,LOOKUP(N47,'Network design'!$A$4:$A$2003,'Network design'!$C$4:$C$2003)*P47))</f>
        <v>0.10286199213124904</v>
      </c>
      <c r="T47" s="80">
        <f t="shared" si="8"/>
        <v>2.0971672284181005E-2</v>
      </c>
      <c r="U47" s="121">
        <f>Areas!G46</f>
        <v>0.85</v>
      </c>
      <c r="V47" s="121">
        <f>Areas!H46</f>
        <v>0.1</v>
      </c>
      <c r="W47" s="121">
        <f>Areas!I46</f>
        <v>0.05</v>
      </c>
      <c r="X47" s="121">
        <f>Areas!J46</f>
        <v>1</v>
      </c>
      <c r="Y47" s="121">
        <f>Areas!K46</f>
        <v>0</v>
      </c>
    </row>
    <row r="48" spans="1:25" ht="15" thickBot="1">
      <c r="A48" s="1">
        <f t="shared" si="9"/>
        <v>41</v>
      </c>
      <c r="B48" s="4" t="str">
        <f>Areas!B47</f>
        <v>SAR</v>
      </c>
      <c r="C48" s="4" t="str">
        <f>Areas!C47</f>
        <v>BUD</v>
      </c>
      <c r="D48" s="78">
        <f>ROUND(IF(Areas!$D47="southern",Buildings!$B$15,IF(Areas!$D47="central",Buildings!$C$15,IF(Areas!$D47="northern",Buildings!$D$15,IF(Areas!$D47="eastern",Buildings!$E$15,IF(Areas!$D47="western",Buildings!$F$15,"error")))))*$H48,0)</f>
        <v>10705</v>
      </c>
      <c r="E48" s="78">
        <f>ROUND(IF(Areas!$D47="southern",Buildings!$B$16,IF(Areas!$D47="central",Buildings!$C$16,IF(Areas!$D47="northern",Buildings!$D$16,IF(Areas!$D47="eastern",Buildings!$E$16,IF(Areas!$D47="western",Buildings!$F$16,"error")))))*H48,0)</f>
        <v>114184</v>
      </c>
      <c r="F48" s="78">
        <f>ROUND(IF(Areas!$D47="southern",Buildings!$B$17,IF(Areas!$D47="central",Buildings!$C$17,IF(Areas!$D47="northern",Buildings!$D$17,IF(Areas!$D47="eastern",Buildings!$E$17,IF(Areas!$D47="western",Buildings!$F$17,"error")))))*H48,0)</f>
        <v>23747</v>
      </c>
      <c r="G48" s="78">
        <f>ROUND(IF(Areas!$D47="southern",Buildings!$B$18,IF(Areas!$D47="central",Buildings!$C$18,IF(Areas!$D47="northern",Buildings!$D$18,IF(Areas!$D47="eastern",Buildings!$E$18,IF(Areas!$D47="western",Buildings!$F$18,"error")))))*H48,0)</f>
        <v>2898</v>
      </c>
      <c r="H48" s="79">
        <f t="shared" si="5"/>
        <v>151534</v>
      </c>
      <c r="I48" s="126">
        <f>'Subscriber Lines'!B44+0.1*'Subscriber Lines'!C44</f>
        <v>108725</v>
      </c>
      <c r="J48" s="78">
        <f t="shared" si="6"/>
        <v>10705</v>
      </c>
      <c r="K48" s="78">
        <f t="shared" si="7"/>
        <v>73323.12</v>
      </c>
      <c r="L48" s="78">
        <f>F48*'Other assumptions'!D$3*'Other assumptions'!D$4</f>
        <v>24696.880000000005</v>
      </c>
      <c r="M48" s="78">
        <f>Areas!E47</f>
        <v>192</v>
      </c>
      <c r="N48" s="78">
        <f>Areas!F47</f>
        <v>15240</v>
      </c>
      <c r="O48" s="80">
        <f>'Loop lengths'!D44</f>
        <v>1.7967904688913354</v>
      </c>
      <c r="P48" s="80">
        <f>'Loop lengths'!E44</f>
        <v>0.61090875942305412</v>
      </c>
      <c r="Q48" s="80">
        <f>'Loop lengths'!F44</f>
        <v>1.1693107330557248E-2</v>
      </c>
      <c r="R48" s="80">
        <f>IF(M48="",0,IF(M48&gt;1999,'Network design'!$C$2003,LOOKUP(M48,'Network design'!$A$4:$A$2003,'Network design'!$C$4:$C$2003)*O48))</f>
        <v>0.26412822103597067</v>
      </c>
      <c r="S48" s="80">
        <f>IF(N48="",0,IF(N48&gt;1999,'Network design'!$C$2003,LOOKUP(N48,'Network design'!$A$4:$A$2003,'Network design'!$C$4:$C$2003)*P48))</f>
        <v>0.10286199213124904</v>
      </c>
      <c r="T48" s="80">
        <f t="shared" si="8"/>
        <v>1.1693107330557248E-2</v>
      </c>
      <c r="U48" s="121">
        <f>Areas!G47</f>
        <v>0.7</v>
      </c>
      <c r="V48" s="121">
        <f>Areas!H47</f>
        <v>0.15</v>
      </c>
      <c r="W48" s="121">
        <f>Areas!I47</f>
        <v>0.15</v>
      </c>
      <c r="X48" s="121">
        <f>Areas!J47</f>
        <v>0.2</v>
      </c>
      <c r="Y48" s="121">
        <f>Areas!K47</f>
        <v>0.8</v>
      </c>
    </row>
    <row r="49" spans="1:25" ht="15" thickBot="1">
      <c r="A49" s="1">
        <f t="shared" si="9"/>
        <v>42</v>
      </c>
      <c r="B49" s="4" t="str">
        <f>Areas!B48</f>
        <v>SBS</v>
      </c>
      <c r="C49" s="4" t="str">
        <f>Areas!C48</f>
        <v>SOY</v>
      </c>
      <c r="D49" s="78">
        <f>ROUND(IF(Areas!$D48="southern",Buildings!$B$15,IF(Areas!$D48="central",Buildings!$C$15,IF(Areas!$D48="northern",Buildings!$D$15,IF(Areas!$D48="eastern",Buildings!$E$15,IF(Areas!$D48="western",Buildings!$F$15,"error")))))*$H49,0)</f>
        <v>25144</v>
      </c>
      <c r="E49" s="78">
        <f>ROUND(IF(Areas!$D48="southern",Buildings!$B$16,IF(Areas!$D48="central",Buildings!$C$16,IF(Areas!$D48="northern",Buildings!$D$16,IF(Areas!$D48="eastern",Buildings!$E$16,IF(Areas!$D48="western",Buildings!$F$16,"error")))))*H49,0)</f>
        <v>56743</v>
      </c>
      <c r="F49" s="78">
        <f>ROUND(IF(Areas!$D48="southern",Buildings!$B$17,IF(Areas!$D48="central",Buildings!$C$17,IF(Areas!$D48="northern",Buildings!$D$17,IF(Areas!$D48="eastern",Buildings!$E$17,IF(Areas!$D48="western",Buildings!$F$17,"error")))))*H49,0)</f>
        <v>45259</v>
      </c>
      <c r="G49" s="78">
        <f>ROUND(IF(Areas!$D48="southern",Buildings!$B$18,IF(Areas!$D48="central",Buildings!$C$18,IF(Areas!$D48="northern",Buildings!$D$18,IF(Areas!$D48="eastern",Buildings!$E$18,IF(Areas!$D48="western",Buildings!$F$18,"error")))))*H49,0)</f>
        <v>3655</v>
      </c>
      <c r="H49" s="79">
        <f t="shared" si="5"/>
        <v>130801</v>
      </c>
      <c r="I49" s="126">
        <f>'Subscriber Lines'!B45+0.1*'Subscriber Lines'!C45</f>
        <v>93849</v>
      </c>
      <c r="J49" s="78">
        <f t="shared" si="6"/>
        <v>25144</v>
      </c>
      <c r="K49" s="78">
        <f t="shared" si="7"/>
        <v>21635.639999999992</v>
      </c>
      <c r="L49" s="78">
        <f>F49*'Other assumptions'!D$3*'Other assumptions'!D$4</f>
        <v>47069.360000000008</v>
      </c>
      <c r="M49" s="78">
        <f>Areas!E48</f>
        <v>288</v>
      </c>
      <c r="N49" s="78">
        <f>Areas!F48</f>
        <v>19755</v>
      </c>
      <c r="O49" s="80">
        <f>'Loop lengths'!D45</f>
        <v>1.5358741475254452</v>
      </c>
      <c r="P49" s="80">
        <f>'Loop lengths'!E45</f>
        <v>0.52219721015865139</v>
      </c>
      <c r="Q49" s="80">
        <f>'Loop lengths'!F45</f>
        <v>9.995122728096606E-3</v>
      </c>
      <c r="R49" s="80">
        <f>IF(M49="",0,IF(M49&gt;1999,'Network design'!$C$2003,LOOKUP(M49,'Network design'!$A$4:$A$2003,'Network design'!$C$4:$C$2003)*O49))</f>
        <v>0.20077704214393155</v>
      </c>
      <c r="S49" s="80">
        <f>IF(N49="",0,IF(N49&gt;1999,'Network design'!$C$2003,LOOKUP(N49,'Network design'!$A$4:$A$2003,'Network design'!$C$4:$C$2003)*P49))</f>
        <v>0.10286199213124904</v>
      </c>
      <c r="T49" s="80">
        <f t="shared" si="8"/>
        <v>9.995122728096606E-3</v>
      </c>
      <c r="U49" s="121">
        <f>Areas!G48</f>
        <v>0.8</v>
      </c>
      <c r="V49" s="121">
        <f>Areas!H48</f>
        <v>0.05</v>
      </c>
      <c r="W49" s="121">
        <f>Areas!I48</f>
        <v>0.15</v>
      </c>
      <c r="X49" s="121">
        <f>Areas!J48</f>
        <v>1</v>
      </c>
      <c r="Y49" s="121">
        <f>Areas!K48</f>
        <v>0</v>
      </c>
    </row>
    <row r="50" spans="1:25" ht="15" thickBot="1">
      <c r="A50" s="1">
        <f t="shared" si="9"/>
        <v>43</v>
      </c>
      <c r="B50" s="4" t="str">
        <f>Areas!B49</f>
        <v>SOY</v>
      </c>
      <c r="C50" s="4" t="str">
        <f>Areas!C49</f>
        <v>SOY</v>
      </c>
      <c r="D50" s="78">
        <f>ROUND(IF(Areas!$D49="southern",Buildings!$B$15,IF(Areas!$D49="central",Buildings!$C$15,IF(Areas!$D49="northern",Buildings!$D$15,IF(Areas!$D49="eastern",Buildings!$E$15,IF(Areas!$D49="western",Buildings!$F$15,"error")))))*$H50,0)</f>
        <v>15565</v>
      </c>
      <c r="E50" s="78">
        <f>ROUND(IF(Areas!$D49="southern",Buildings!$B$16,IF(Areas!$D49="central",Buildings!$C$16,IF(Areas!$D49="northern",Buildings!$D$16,IF(Areas!$D49="eastern",Buildings!$E$16,IF(Areas!$D49="western",Buildings!$F$16,"error")))))*H50,0)</f>
        <v>35126</v>
      </c>
      <c r="F50" s="78">
        <f>ROUND(IF(Areas!$D49="southern",Buildings!$B$17,IF(Areas!$D49="central",Buildings!$C$17,IF(Areas!$D49="northern",Buildings!$D$17,IF(Areas!$D49="eastern",Buildings!$E$17,IF(Areas!$D49="western",Buildings!$F$17,"error")))))*H50,0)</f>
        <v>28017</v>
      </c>
      <c r="G50" s="78">
        <f>ROUND(IF(Areas!$D49="southern",Buildings!$B$18,IF(Areas!$D49="central",Buildings!$C$18,IF(Areas!$D49="northern",Buildings!$D$18,IF(Areas!$D49="eastern",Buildings!$E$18,IF(Areas!$D49="western",Buildings!$F$18,"error")))))*H50,0)</f>
        <v>2263</v>
      </c>
      <c r="H50" s="79">
        <f t="shared" si="5"/>
        <v>80971</v>
      </c>
      <c r="I50" s="126">
        <f>'Subscriber Lines'!B46+0.1*'Subscriber Lines'!C46</f>
        <v>58096</v>
      </c>
      <c r="J50" s="78">
        <f t="shared" si="6"/>
        <v>15565</v>
      </c>
      <c r="K50" s="78">
        <f t="shared" si="7"/>
        <v>13393.319999999996</v>
      </c>
      <c r="L50" s="78">
        <f>F50*'Other assumptions'!D$3*'Other assumptions'!D$4</f>
        <v>29137.680000000004</v>
      </c>
      <c r="M50" s="78">
        <f>Areas!E49</f>
        <v>156</v>
      </c>
      <c r="N50" s="78">
        <f>Areas!F49</f>
        <v>6765</v>
      </c>
      <c r="O50" s="80">
        <f>'Loop lengths'!D46</f>
        <v>1.4369019636132987</v>
      </c>
      <c r="P50" s="80">
        <f>'Loop lengths'!E46</f>
        <v>0.48854666762852156</v>
      </c>
      <c r="Q50" s="80">
        <f>'Loop lengths'!F46</f>
        <v>9.3510340659731621E-3</v>
      </c>
      <c r="R50" s="80">
        <f>IF(M50="",0,IF(M50&gt;1999,'Network design'!$C$2003,LOOKUP(M50,'Network design'!$A$4:$A$2003,'Network design'!$C$4:$C$2003)*O50))</f>
        <v>0.2274147036404674</v>
      </c>
      <c r="S50" s="80">
        <f>IF(N50="",0,IF(N50&gt;1999,'Network design'!$C$2003,LOOKUP(N50,'Network design'!$A$4:$A$2003,'Network design'!$C$4:$C$2003)*P50))</f>
        <v>0.10286199213124904</v>
      </c>
      <c r="T50" s="80">
        <f t="shared" si="8"/>
        <v>9.3510340659731621E-3</v>
      </c>
      <c r="U50" s="121">
        <f>Areas!G49</f>
        <v>0.75</v>
      </c>
      <c r="V50" s="121">
        <f>Areas!H49</f>
        <v>0.05</v>
      </c>
      <c r="W50" s="121">
        <f>Areas!I49</f>
        <v>0.2</v>
      </c>
      <c r="X50" s="121">
        <f>Areas!J49</f>
        <v>1</v>
      </c>
      <c r="Y50" s="121">
        <f>Areas!K49</f>
        <v>0</v>
      </c>
    </row>
    <row r="51" spans="1:25" ht="15" thickBot="1">
      <c r="A51" s="1">
        <f t="shared" si="9"/>
        <v>44</v>
      </c>
      <c r="B51" s="4" t="str">
        <f>Areas!B50</f>
        <v>SUU</v>
      </c>
      <c r="C51" s="4" t="str">
        <f>Areas!C50</f>
        <v>MMR</v>
      </c>
      <c r="D51" s="78">
        <f>ROUND(IF(Areas!$D50="southern",Buildings!$B$15,IF(Areas!$D50="central",Buildings!$C$15,IF(Areas!$D50="northern",Buildings!$D$15,IF(Areas!$D50="eastern",Buildings!$E$15,IF(Areas!$D50="western",Buildings!$F$15,"error")))))*$H51,0)</f>
        <v>12679</v>
      </c>
      <c r="E51" s="78">
        <f>ROUND(IF(Areas!$D50="southern",Buildings!$B$16,IF(Areas!$D50="central",Buildings!$C$16,IF(Areas!$D50="northern",Buildings!$D$16,IF(Areas!$D50="eastern",Buildings!$E$16,IF(Areas!$D50="western",Buildings!$F$16,"error")))))*H51,0)</f>
        <v>69517</v>
      </c>
      <c r="F51" s="78">
        <f>ROUND(IF(Areas!$D50="southern",Buildings!$B$17,IF(Areas!$D50="central",Buildings!$C$17,IF(Areas!$D50="northern",Buildings!$D$17,IF(Areas!$D50="eastern",Buildings!$E$17,IF(Areas!$D50="western",Buildings!$F$17,"error")))))*H51,0)</f>
        <v>28496</v>
      </c>
      <c r="G51" s="78">
        <f>ROUND(IF(Areas!$D50="southern",Buildings!$B$18,IF(Areas!$D50="central",Buildings!$C$18,IF(Areas!$D50="northern",Buildings!$D$18,IF(Areas!$D50="eastern",Buildings!$E$18,IF(Areas!$D50="western",Buildings!$F$18,"error")))))*H51,0)</f>
        <v>3359</v>
      </c>
      <c r="H51" s="79">
        <f t="shared" si="5"/>
        <v>114052</v>
      </c>
      <c r="I51" s="126">
        <f>'Subscriber Lines'!B47+0.1*'Subscriber Lines'!C47</f>
        <v>81832</v>
      </c>
      <c r="J51" s="78">
        <f t="shared" si="6"/>
        <v>12679</v>
      </c>
      <c r="K51" s="78">
        <f t="shared" si="7"/>
        <v>39517.159999999996</v>
      </c>
      <c r="L51" s="78">
        <f>F51*'Other assumptions'!D$3*'Other assumptions'!D$4</f>
        <v>29635.840000000004</v>
      </c>
      <c r="M51" s="78">
        <f>Areas!E50</f>
        <v>360</v>
      </c>
      <c r="N51" s="78">
        <f>Areas!F50</f>
        <v>24435</v>
      </c>
      <c r="O51" s="80">
        <f>'Loop lengths'!D47</f>
        <v>1.8502669184840186</v>
      </c>
      <c r="P51" s="80">
        <f>'Loop lengths'!E47</f>
        <v>0.62909075228456635</v>
      </c>
      <c r="Q51" s="80">
        <f>'Loop lengths'!F47</f>
        <v>1.2041120009592777E-2</v>
      </c>
      <c r="R51" s="80">
        <f>IF(M51="",0,IF(M51&gt;1999,'Network design'!$C$2003,LOOKUP(M51,'Network design'!$A$4:$A$2003,'Network design'!$C$4:$C$2003)*O51))</f>
        <v>0.22983071774722938</v>
      </c>
      <c r="S51" s="80">
        <f>IF(N51="",0,IF(N51&gt;1999,'Network design'!$C$2003,LOOKUP(N51,'Network design'!$A$4:$A$2003,'Network design'!$C$4:$C$2003)*P51))</f>
        <v>0.10286199213124904</v>
      </c>
      <c r="T51" s="80">
        <f t="shared" si="8"/>
        <v>1.2041120009592777E-2</v>
      </c>
      <c r="U51" s="121">
        <f>Areas!G50</f>
        <v>0.8</v>
      </c>
      <c r="V51" s="121">
        <f>Areas!H50</f>
        <v>0.1</v>
      </c>
      <c r="W51" s="121">
        <f>Areas!I50</f>
        <v>0.1</v>
      </c>
      <c r="X51" s="121">
        <f>Areas!J50</f>
        <v>1</v>
      </c>
      <c r="Y51" s="121">
        <f>Areas!K50</f>
        <v>0</v>
      </c>
    </row>
    <row r="52" spans="1:25" ht="15" thickBot="1">
      <c r="A52" s="1">
        <f t="shared" si="9"/>
        <v>45</v>
      </c>
      <c r="B52" s="4" t="str">
        <f>Areas!B51</f>
        <v>TAP</v>
      </c>
      <c r="C52" s="4" t="str">
        <f>Areas!C51</f>
        <v>OMR</v>
      </c>
      <c r="D52" s="78">
        <f>ROUND(IF(Areas!$D51="southern",Buildings!$B$15,IF(Areas!$D51="central",Buildings!$C$15,IF(Areas!$D51="northern",Buildings!$D$15,IF(Areas!$D51="eastern",Buildings!$E$15,IF(Areas!$D51="western",Buildings!$F$15,"error")))))*$H52,0)</f>
        <v>810</v>
      </c>
      <c r="E52" s="78">
        <f>ROUND(IF(Areas!$D51="southern",Buildings!$B$16,IF(Areas!$D51="central",Buildings!$C$16,IF(Areas!$D51="northern",Buildings!$D$16,IF(Areas!$D51="eastern",Buildings!$E$16,IF(Areas!$D51="western",Buildings!$F$16,"error")))))*H52,0)</f>
        <v>6741</v>
      </c>
      <c r="F52" s="78">
        <f>ROUND(IF(Areas!$D51="southern",Buildings!$B$17,IF(Areas!$D51="central",Buildings!$C$17,IF(Areas!$D51="northern",Buildings!$D$17,IF(Areas!$D51="eastern",Buildings!$E$17,IF(Areas!$D51="western",Buildings!$F$17,"error")))))*H52,0)</f>
        <v>2155</v>
      </c>
      <c r="G52" s="78">
        <f>ROUND(IF(Areas!$D51="southern",Buildings!$B$18,IF(Areas!$D51="central",Buildings!$C$18,IF(Areas!$D51="northern",Buildings!$D$18,IF(Areas!$D51="eastern",Buildings!$E$18,IF(Areas!$D51="western",Buildings!$F$18,"error")))))*H52,0)</f>
        <v>261</v>
      </c>
      <c r="H52" s="79">
        <f t="shared" si="5"/>
        <v>9967</v>
      </c>
      <c r="I52" s="126">
        <f>'Subscriber Lines'!B48+0.1*'Subscriber Lines'!C48</f>
        <v>7151</v>
      </c>
      <c r="J52" s="78">
        <f t="shared" si="6"/>
        <v>810</v>
      </c>
      <c r="K52" s="78">
        <f t="shared" si="7"/>
        <v>4099.7999999999993</v>
      </c>
      <c r="L52" s="78">
        <f>F52*'Other assumptions'!D$3*'Other assumptions'!D$4</f>
        <v>2241.2000000000003</v>
      </c>
      <c r="M52" s="78">
        <f>Areas!E51</f>
        <v>60</v>
      </c>
      <c r="N52" s="78">
        <f>Areas!F51</f>
        <v>2025</v>
      </c>
      <c r="O52" s="80">
        <f>'Loop lengths'!D48</f>
        <v>1.0246710907241157</v>
      </c>
      <c r="P52" s="80">
        <f>'Loop lengths'!E48</f>
        <v>0.34838817084619933</v>
      </c>
      <c r="Q52" s="80">
        <f>'Loop lengths'!F48</f>
        <v>6.668328472239274E-3</v>
      </c>
      <c r="R52" s="80">
        <f>IF(M52="",0,IF(M52&gt;1999,'Network design'!$C$2003,LOOKUP(M52,'Network design'!$A$4:$A$2003,'Network design'!$C$4:$C$2003)*O52))</f>
        <v>0.26069225719441802</v>
      </c>
      <c r="S52" s="80">
        <f>IF(N52="",0,IF(N52&gt;1999,'Network design'!$C$2003,LOOKUP(N52,'Network design'!$A$4:$A$2003,'Network design'!$C$4:$C$2003)*P52))</f>
        <v>0.10286199213124904</v>
      </c>
      <c r="T52" s="80">
        <f t="shared" si="8"/>
        <v>6.668328472239274E-3</v>
      </c>
      <c r="U52" s="121">
        <f>Areas!G51</f>
        <v>0.8</v>
      </c>
      <c r="V52" s="121">
        <f>Areas!H51</f>
        <v>0</v>
      </c>
      <c r="W52" s="121">
        <f>Areas!I51</f>
        <v>0.2</v>
      </c>
      <c r="X52" s="121">
        <f>Areas!J51</f>
        <v>0</v>
      </c>
      <c r="Y52" s="121">
        <f>Areas!K51</f>
        <v>1</v>
      </c>
    </row>
    <row r="53" spans="1:25" ht="15" thickBot="1">
      <c r="A53" s="1">
        <f t="shared" si="9"/>
        <v>46</v>
      </c>
      <c r="B53" s="4" t="str">
        <f>Areas!B52</f>
        <v>THO</v>
      </c>
      <c r="C53" s="4" t="str">
        <f>Areas!C52</f>
        <v>HOT</v>
      </c>
      <c r="D53" s="78">
        <f>ROUND(IF(Areas!$D52="southern",Buildings!$B$15,IF(Areas!$D52="central",Buildings!$C$15,IF(Areas!$D52="northern",Buildings!$D$15,IF(Areas!$D52="eastern",Buildings!$E$15,IF(Areas!$D52="western",Buildings!$F$15,"error")))))*$H53,0)</f>
        <v>14851</v>
      </c>
      <c r="E53" s="78">
        <f>ROUND(IF(Areas!$D52="southern",Buildings!$B$16,IF(Areas!$D52="central",Buildings!$C$16,IF(Areas!$D52="northern",Buildings!$D$16,IF(Areas!$D52="eastern",Buildings!$E$16,IF(Areas!$D52="western",Buildings!$F$16,"error")))))*H53,0)</f>
        <v>76476</v>
      </c>
      <c r="F53" s="78">
        <f>ROUND(IF(Areas!$D52="southern",Buildings!$B$17,IF(Areas!$D52="central",Buildings!$C$17,IF(Areas!$D52="northern",Buildings!$D$17,IF(Areas!$D52="eastern",Buildings!$E$17,IF(Areas!$D52="western",Buildings!$F$17,"error")))))*H53,0)</f>
        <v>27851</v>
      </c>
      <c r="G53" s="78">
        <f>ROUND(IF(Areas!$D52="southern",Buildings!$B$18,IF(Areas!$D52="central",Buildings!$C$18,IF(Areas!$D52="northern",Buildings!$D$18,IF(Areas!$D52="eastern",Buildings!$E$18,IF(Areas!$D52="western",Buildings!$F$18,"error")))))*H53,0)</f>
        <v>2279</v>
      </c>
      <c r="H53" s="79">
        <f t="shared" si="5"/>
        <v>121456</v>
      </c>
      <c r="I53" s="126">
        <f>'Subscriber Lines'!B49+0.1*'Subscriber Lines'!C49</f>
        <v>87144</v>
      </c>
      <c r="J53" s="78">
        <f t="shared" si="6"/>
        <v>14851</v>
      </c>
      <c r="K53" s="78">
        <f t="shared" si="7"/>
        <v>43327.959999999992</v>
      </c>
      <c r="L53" s="78">
        <f>F53*'Other assumptions'!D$3*'Other assumptions'!D$4</f>
        <v>28965.040000000005</v>
      </c>
      <c r="M53" s="78">
        <f>Areas!E52</f>
        <v>216</v>
      </c>
      <c r="N53" s="78">
        <f>Areas!F52</f>
        <v>15870</v>
      </c>
      <c r="O53" s="80">
        <f>'Loop lengths'!D49</f>
        <v>1.5762897881928999</v>
      </c>
      <c r="P53" s="80">
        <f>'Loop lengths'!E49</f>
        <v>0.53593852798558594</v>
      </c>
      <c r="Q53" s="80">
        <f>'Loop lengths'!F49</f>
        <v>1.0258138606875938E-2</v>
      </c>
      <c r="R53" s="80">
        <f>IF(M53="",0,IF(M53&gt;1999,'Network design'!$C$2003,LOOKUP(M53,'Network design'!$A$4:$A$2003,'Network design'!$C$4:$C$2003)*O53))</f>
        <v>0.2231632035021881</v>
      </c>
      <c r="S53" s="80">
        <f>IF(N53="",0,IF(N53&gt;1999,'Network design'!$C$2003,LOOKUP(N53,'Network design'!$A$4:$A$2003,'Network design'!$C$4:$C$2003)*P53))</f>
        <v>0.10286199213124904</v>
      </c>
      <c r="T53" s="80">
        <f t="shared" si="8"/>
        <v>1.0258138606875938E-2</v>
      </c>
      <c r="U53" s="121">
        <f>Areas!G52</f>
        <v>0.75</v>
      </c>
      <c r="V53" s="121">
        <f>Areas!H52</f>
        <v>0.1</v>
      </c>
      <c r="W53" s="121">
        <f>Areas!I52</f>
        <v>0.15</v>
      </c>
      <c r="X53" s="121">
        <f>Areas!J52</f>
        <v>1</v>
      </c>
      <c r="Y53" s="121">
        <f>Areas!K52</f>
        <v>0</v>
      </c>
    </row>
    <row r="54" spans="1:25" ht="15" thickBot="1">
      <c r="A54" s="1">
        <f t="shared" si="9"/>
        <v>47</v>
      </c>
      <c r="B54" s="4" t="str">
        <f>Areas!B53</f>
        <v>TIQ</v>
      </c>
      <c r="C54" s="4" t="str">
        <f>Areas!C53</f>
        <v>ITN</v>
      </c>
      <c r="D54" s="78">
        <f>ROUND(IF(Areas!$D53="southern",Buildings!$B$15,IF(Areas!$D53="central",Buildings!$C$15,IF(Areas!$D53="northern",Buildings!$D$15,IF(Areas!$D53="eastern",Buildings!$E$15,IF(Areas!$D53="western",Buildings!$F$15,"error")))))*$H54,0)</f>
        <v>22964</v>
      </c>
      <c r="E54" s="78">
        <f>ROUND(IF(Areas!$D53="southern",Buildings!$B$16,IF(Areas!$D53="central",Buildings!$C$16,IF(Areas!$D53="northern",Buildings!$D$16,IF(Areas!$D53="eastern",Buildings!$E$16,IF(Areas!$D53="western",Buildings!$F$16,"error")))))*H54,0)</f>
        <v>125907</v>
      </c>
      <c r="F54" s="78">
        <f>ROUND(IF(Areas!$D53="southern",Buildings!$B$17,IF(Areas!$D53="central",Buildings!$C$17,IF(Areas!$D53="northern",Buildings!$D$17,IF(Areas!$D53="eastern",Buildings!$E$17,IF(Areas!$D53="western",Buildings!$F$17,"error")))))*H54,0)</f>
        <v>51611</v>
      </c>
      <c r="G54" s="78">
        <f>ROUND(IF(Areas!$D53="southern",Buildings!$B$18,IF(Areas!$D53="central",Buildings!$C$18,IF(Areas!$D53="northern",Buildings!$D$18,IF(Areas!$D53="eastern",Buildings!$E$18,IF(Areas!$D53="western",Buildings!$F$18,"error")))))*H54,0)</f>
        <v>6085</v>
      </c>
      <c r="H54" s="79">
        <f t="shared" si="5"/>
        <v>206567</v>
      </c>
      <c r="I54" s="126">
        <f>'Subscriber Lines'!B50+0.1*'Subscriber Lines'!C50</f>
        <v>148211</v>
      </c>
      <c r="J54" s="78">
        <f t="shared" si="6"/>
        <v>22964</v>
      </c>
      <c r="K54" s="78">
        <f t="shared" si="7"/>
        <v>71571.56</v>
      </c>
      <c r="L54" s="78">
        <f>F54*'Other assumptions'!D$3*'Other assumptions'!D$4</f>
        <v>53675.44</v>
      </c>
      <c r="M54" s="78">
        <f>Areas!E53</f>
        <v>396</v>
      </c>
      <c r="N54" s="78">
        <f>Areas!F53</f>
        <v>21780</v>
      </c>
      <c r="O54" s="80">
        <f>'Loop lengths'!D50</f>
        <v>1.6639149582876829</v>
      </c>
      <c r="P54" s="80">
        <f>'Loop lengths'!E50</f>
        <v>0.56573108581781217</v>
      </c>
      <c r="Q54" s="80">
        <f>'Loop lengths'!F50</f>
        <v>1.082838346097339E-2</v>
      </c>
      <c r="R54" s="80">
        <f>IF(M54="",0,IF(M54&gt;1999,'Network design'!$C$2003,LOOKUP(M54,'Network design'!$A$4:$A$2003,'Network design'!$C$4:$C$2003)*O54))</f>
        <v>0.20274406774904097</v>
      </c>
      <c r="S54" s="80">
        <f>IF(N54="",0,IF(N54&gt;1999,'Network design'!$C$2003,LOOKUP(N54,'Network design'!$A$4:$A$2003,'Network design'!$C$4:$C$2003)*P54))</f>
        <v>0.10286199213124904</v>
      </c>
      <c r="T54" s="80">
        <f t="shared" si="8"/>
        <v>1.082838346097339E-2</v>
      </c>
      <c r="U54" s="121">
        <f>Areas!G53</f>
        <v>0.85</v>
      </c>
      <c r="V54" s="121">
        <f>Areas!H53</f>
        <v>0.1</v>
      </c>
      <c r="W54" s="121">
        <f>Areas!I53</f>
        <v>0.05</v>
      </c>
      <c r="X54" s="121">
        <f>Areas!J53</f>
        <v>0.8</v>
      </c>
      <c r="Y54" s="121">
        <f>Areas!K53</f>
        <v>0.2</v>
      </c>
    </row>
    <row r="55" spans="1:25" ht="15" thickBot="1">
      <c r="A55" s="1">
        <f t="shared" si="9"/>
        <v>48</v>
      </c>
      <c r="B55" s="4" t="str">
        <f>Areas!B54</f>
        <v>TRO</v>
      </c>
      <c r="C55" s="4" t="str">
        <f>Areas!C54</f>
        <v>AST</v>
      </c>
      <c r="D55" s="78">
        <f>ROUND(IF(Areas!$D54="southern",Buildings!$B$15,IF(Areas!$D54="central",Buildings!$C$15,IF(Areas!$D54="northern",Buildings!$D$15,IF(Areas!$D54="eastern",Buildings!$E$15,IF(Areas!$D54="western",Buildings!$F$15,"error")))))*$H55,0)</f>
        <v>0</v>
      </c>
      <c r="E55" s="78">
        <f>ROUND(IF(Areas!$D54="southern",Buildings!$B$16,IF(Areas!$D54="central",Buildings!$C$16,IF(Areas!$D54="northern",Buildings!$D$16,IF(Areas!$D54="eastern",Buildings!$E$16,IF(Areas!$D54="western",Buildings!$F$16,"error")))))*H55,0)</f>
        <v>0</v>
      </c>
      <c r="F55" s="78">
        <f>ROUND(IF(Areas!$D54="southern",Buildings!$B$17,IF(Areas!$D54="central",Buildings!$C$17,IF(Areas!$D54="northern",Buildings!$D$17,IF(Areas!$D54="eastern",Buildings!$E$17,IF(Areas!$D54="western",Buildings!$F$17,"error")))))*H55,0)</f>
        <v>0</v>
      </c>
      <c r="G55" s="78">
        <f>ROUND(IF(Areas!$D54="southern",Buildings!$B$18,IF(Areas!$D54="central",Buildings!$C$18,IF(Areas!$D54="northern",Buildings!$D$18,IF(Areas!$D54="eastern",Buildings!$E$18,IF(Areas!$D54="western",Buildings!$F$18,"error")))))*H55,0)</f>
        <v>0</v>
      </c>
      <c r="H55" s="79">
        <f t="shared" si="5"/>
        <v>0</v>
      </c>
      <c r="I55" s="126">
        <f>'Subscriber Lines'!B51+0.1*'Subscriber Lines'!C51</f>
        <v>0</v>
      </c>
      <c r="J55" s="78">
        <f t="shared" si="6"/>
        <v>0</v>
      </c>
      <c r="K55" s="78">
        <f t="shared" si="7"/>
        <v>0</v>
      </c>
      <c r="L55" s="78">
        <f>F55*'Other assumptions'!D$3*'Other assumptions'!D$4</f>
        <v>0</v>
      </c>
      <c r="M55" s="78">
        <f>Areas!E54</f>
        <v>12</v>
      </c>
      <c r="N55" s="78">
        <f>Areas!F54</f>
        <v>855</v>
      </c>
      <c r="O55" s="80">
        <f>'Loop lengths'!D51</f>
        <v>2.1195133433711861</v>
      </c>
      <c r="P55" s="80">
        <f>'Loop lengths'!E51</f>
        <v>0.72063453674620326</v>
      </c>
      <c r="Q55" s="80">
        <f>'Loop lengths'!F51</f>
        <v>1.3793315047958639E-2</v>
      </c>
      <c r="R55" s="80">
        <f>IF(M55="",0,IF(M55&gt;1999,'Network design'!$C$2003,LOOKUP(M55,'Network design'!$A$4:$A$2003,'Network design'!$C$4:$C$2003)*O55))</f>
        <v>1.5517307171461274</v>
      </c>
      <c r="S55" s="80">
        <f>IF(N55="",0,IF(N55&gt;1999,'Network design'!$C$2003,LOOKUP(N55,'Network design'!$A$4:$A$2003,'Network design'!$C$4:$C$2003)*P55))</f>
        <v>7.8649357185392732E-2</v>
      </c>
      <c r="T55" s="80">
        <f t="shared" si="8"/>
        <v>1.3793315047958639E-2</v>
      </c>
      <c r="U55" s="121">
        <f>Areas!G54</f>
        <v>0.25</v>
      </c>
      <c r="V55" s="121">
        <f>Areas!H54</f>
        <v>0.05</v>
      </c>
      <c r="W55" s="121">
        <f>Areas!I54</f>
        <v>0.7</v>
      </c>
      <c r="X55" s="121">
        <f>Areas!J54</f>
        <v>0.75952380952380971</v>
      </c>
      <c r="Y55" s="121">
        <f>Areas!K54</f>
        <v>0.24285714285714283</v>
      </c>
    </row>
    <row r="56" spans="1:25" ht="15" thickBot="1">
      <c r="A56" s="1">
        <f t="shared" si="9"/>
        <v>49</v>
      </c>
      <c r="B56" s="4" t="str">
        <f>Areas!B55</f>
        <v>UAM</v>
      </c>
      <c r="C56" s="4" t="str">
        <f>Areas!C55</f>
        <v>Remote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3"/>
      <c r="P56" s="23"/>
      <c r="Q56" s="23"/>
      <c r="R56" s="23"/>
      <c r="S56" s="23"/>
      <c r="T56" s="25"/>
      <c r="U56" s="25"/>
      <c r="V56" s="25"/>
      <c r="W56" s="25"/>
      <c r="X56" s="25"/>
      <c r="Y56" s="25"/>
    </row>
    <row r="57" spans="1:25" ht="15" thickBot="1">
      <c r="A57" s="1">
        <f t="shared" si="9"/>
        <v>50</v>
      </c>
      <c r="B57" s="4" t="str">
        <f>Areas!B56</f>
        <v>UTT</v>
      </c>
      <c r="C57" s="4" t="str">
        <f>Areas!C56</f>
        <v>IBW</v>
      </c>
      <c r="D57" s="78">
        <f>ROUND(IF(Areas!$D56="southern",Buildings!$B$15,IF(Areas!$D56="central",Buildings!$C$15,IF(Areas!$D56="northern",Buildings!$D$15,IF(Areas!$D56="eastern",Buildings!$E$15,IF(Areas!$D56="western",Buildings!$F$15,"error")))))*$H57,0)</f>
        <v>0</v>
      </c>
      <c r="E57" s="78">
        <f>ROUND(IF(Areas!$D56="southern",Buildings!$B$16,IF(Areas!$D56="central",Buildings!$C$16,IF(Areas!$D56="northern",Buildings!$D$16,IF(Areas!$D56="eastern",Buildings!$E$16,IF(Areas!$D56="western",Buildings!$F$16,"error")))))*H57,0)</f>
        <v>0</v>
      </c>
      <c r="F57" s="78">
        <f>ROUND(IF(Areas!$D56="southern",Buildings!$B$17,IF(Areas!$D56="central",Buildings!$C$17,IF(Areas!$D56="northern",Buildings!$D$17,IF(Areas!$D56="eastern",Buildings!$E$17,IF(Areas!$D56="western",Buildings!$F$17,"error")))))*H57,0)</f>
        <v>0</v>
      </c>
      <c r="G57" s="78">
        <f>ROUND(IF(Areas!$D56="southern",Buildings!$B$18,IF(Areas!$D56="central",Buildings!$C$18,IF(Areas!$D56="northern",Buildings!$D$18,IF(Areas!$D56="eastern",Buildings!$E$18,IF(Areas!$D56="western",Buildings!$F$18,"error")))))*H57,0)</f>
        <v>0</v>
      </c>
      <c r="H57" s="79">
        <f>ROUND(I57*H$61/I$61,0)</f>
        <v>0</v>
      </c>
      <c r="I57" s="126">
        <f>'Subscriber Lines'!B53+0.1*'Subscriber Lines'!C53</f>
        <v>0</v>
      </c>
      <c r="J57" s="78">
        <f>D57</f>
        <v>0</v>
      </c>
      <c r="K57" s="78">
        <f>I57-J57-L57</f>
        <v>0</v>
      </c>
      <c r="L57" s="78">
        <f>F57*'Other assumptions'!D$3*'Other assumptions'!D$4</f>
        <v>0</v>
      </c>
      <c r="M57" s="78">
        <f>Areas!E56</f>
        <v>12</v>
      </c>
      <c r="N57" s="78">
        <f>Areas!F56</f>
        <v>30</v>
      </c>
      <c r="O57" s="80">
        <f>'Loop lengths'!D53</f>
        <v>0</v>
      </c>
      <c r="P57" s="80">
        <f>'Loop lengths'!E53</f>
        <v>0.51945378527130792</v>
      </c>
      <c r="Q57" s="80">
        <f>'Loop lengths'!F53</f>
        <v>9.9426121671229439E-3</v>
      </c>
      <c r="R57" s="80">
        <f>IF(M57="",0,IF(M57&gt;1999,'Network design'!$C$2003,LOOKUP(M57,'Network design'!$A$4:$A$2003,'Network design'!$C$4:$C$2003)*O57))</f>
        <v>0</v>
      </c>
      <c r="S57" s="80">
        <f>IF(N57="",0,IF(N57&gt;1999,'Network design'!$C$2003,LOOKUP(N57,'Network design'!$A$4:$A$2003,'Network design'!$C$4:$C$2003)*P57))</f>
        <v>0.21331698376548899</v>
      </c>
      <c r="T57" s="80">
        <f>Q57</f>
        <v>9.9426121671229439E-3</v>
      </c>
      <c r="U57" s="121">
        <f>Areas!G56</f>
        <v>1</v>
      </c>
      <c r="V57" s="121">
        <f>Areas!H56</f>
        <v>0</v>
      </c>
      <c r="W57" s="121">
        <f>Areas!I56</f>
        <v>0</v>
      </c>
      <c r="X57" s="121">
        <f>Areas!J56</f>
        <v>0.75952380952380971</v>
      </c>
      <c r="Y57" s="121">
        <f>Areas!K56</f>
        <v>0.24285714285714283</v>
      </c>
    </row>
    <row r="58" spans="1:25" ht="15" thickBot="1">
      <c r="A58" s="1">
        <f t="shared" si="9"/>
        <v>51</v>
      </c>
      <c r="B58" s="4" t="str">
        <f>Areas!B57</f>
        <v>VOD</v>
      </c>
      <c r="C58" s="4" t="str">
        <f>Areas!C57</f>
        <v>ROW</v>
      </c>
      <c r="D58" s="78">
        <f>ROUND(IF(Areas!$D57="southern",Buildings!$B$15,IF(Areas!$D57="central",Buildings!$C$15,IF(Areas!$D57="northern",Buildings!$D$15,IF(Areas!$D57="eastern",Buildings!$E$15,IF(Areas!$D57="western",Buildings!$F$15,"error")))))*$H58,0)</f>
        <v>2423</v>
      </c>
      <c r="E58" s="78">
        <f>ROUND(IF(Areas!$D57="southern",Buildings!$B$16,IF(Areas!$D57="central",Buildings!$C$16,IF(Areas!$D57="northern",Buildings!$D$16,IF(Areas!$D57="eastern",Buildings!$E$16,IF(Areas!$D57="western",Buildings!$F$16,"error")))))*H58,0)</f>
        <v>25846</v>
      </c>
      <c r="F58" s="78">
        <f>ROUND(IF(Areas!$D57="southern",Buildings!$B$17,IF(Areas!$D57="central",Buildings!$C$17,IF(Areas!$D57="northern",Buildings!$D$17,IF(Areas!$D57="eastern",Buildings!$E$17,IF(Areas!$D57="western",Buildings!$F$17,"error")))))*H58,0)</f>
        <v>5375</v>
      </c>
      <c r="G58" s="78">
        <f>ROUND(IF(Areas!$D57="southern",Buildings!$B$18,IF(Areas!$D57="central",Buildings!$C$18,IF(Areas!$D57="northern",Buildings!$D$18,IF(Areas!$D57="eastern",Buildings!$E$18,IF(Areas!$D57="western",Buildings!$F$18,"error")))))*H58,0)</f>
        <v>656</v>
      </c>
      <c r="H58" s="79">
        <f>ROUND(I58*H$61/I$61,0)</f>
        <v>34300</v>
      </c>
      <c r="I58" s="126">
        <f>'Subscriber Lines'!B54+0.1*'Subscriber Lines'!C54</f>
        <v>24610</v>
      </c>
      <c r="J58" s="78">
        <f>D58</f>
        <v>2423</v>
      </c>
      <c r="K58" s="78">
        <f>I58-J58-L58</f>
        <v>16597</v>
      </c>
      <c r="L58" s="78">
        <f>F58*'Other assumptions'!D$3*'Other assumptions'!D$4</f>
        <v>5590</v>
      </c>
      <c r="M58" s="78">
        <f>Areas!E57</f>
        <v>96</v>
      </c>
      <c r="N58" s="78">
        <f>Areas!F57</f>
        <v>3525</v>
      </c>
      <c r="O58" s="80">
        <f>'Loop lengths'!D54</f>
        <v>0.77032409347981468</v>
      </c>
      <c r="P58" s="80">
        <f>'Loop lengths'!E54</f>
        <v>0.26191019178313701</v>
      </c>
      <c r="Q58" s="80">
        <f>'Loop lengths'!F54</f>
        <v>5.0130955502738885E-3</v>
      </c>
      <c r="R58" s="80">
        <f>IF(M58="",0,IF(M58&gt;1999,'Network design'!$C$2003,LOOKUP(M58,'Network design'!$A$4:$A$2003,'Network design'!$C$4:$C$2003)*O58))</f>
        <v>0.15084891270032585</v>
      </c>
      <c r="S58" s="80">
        <f>IF(N58="",0,IF(N58&gt;1999,'Network design'!$C$2003,LOOKUP(N58,'Network design'!$A$4:$A$2003,'Network design'!$C$4:$C$2003)*P58))</f>
        <v>0.10286199213124904</v>
      </c>
      <c r="T58" s="80">
        <f>Q58</f>
        <v>5.0130955502738885E-3</v>
      </c>
      <c r="U58" s="121">
        <f>Areas!G57</f>
        <v>0.7</v>
      </c>
      <c r="V58" s="121">
        <f>Areas!H57</f>
        <v>0</v>
      </c>
      <c r="W58" s="121">
        <f>Areas!I57</f>
        <v>0.3</v>
      </c>
      <c r="X58" s="121">
        <f>Areas!J57</f>
        <v>0.75952380952380971</v>
      </c>
      <c r="Y58" s="121">
        <f>Areas!K57</f>
        <v>0.24285714285714283</v>
      </c>
    </row>
    <row r="59" spans="1:25" ht="15" thickBot="1">
      <c r="A59" s="1">
        <f t="shared" si="9"/>
        <v>52</v>
      </c>
      <c r="B59" s="4" t="str">
        <f>Areas!B58</f>
        <v>WBE</v>
      </c>
      <c r="C59" s="4" t="str">
        <f>Areas!C58</f>
        <v>RAN</v>
      </c>
      <c r="D59" s="78">
        <f>ROUND(IF(Areas!$D58="southern",Buildings!$B$15,IF(Areas!$D58="central",Buildings!$C$15,IF(Areas!$D58="northern",Buildings!$D$15,IF(Areas!$D58="eastern",Buildings!$E$15,IF(Areas!$D58="western",Buildings!$F$15,"error")))))*$H59,0)</f>
        <v>7445</v>
      </c>
      <c r="E59" s="78">
        <f>ROUND(IF(Areas!$D58="southern",Buildings!$B$16,IF(Areas!$D58="central",Buildings!$C$16,IF(Areas!$D58="northern",Buildings!$D$16,IF(Areas!$D58="eastern",Buildings!$E$16,IF(Areas!$D58="western",Buildings!$F$16,"error")))))*H59,0)</f>
        <v>61974</v>
      </c>
      <c r="F59" s="78">
        <f>ROUND(IF(Areas!$D58="southern",Buildings!$B$17,IF(Areas!$D58="central",Buildings!$C$17,IF(Areas!$D58="northern",Buildings!$D$17,IF(Areas!$D58="eastern",Buildings!$E$17,IF(Areas!$D58="western",Buildings!$F$17,"error")))))*H59,0)</f>
        <v>19816</v>
      </c>
      <c r="G59" s="78">
        <f>ROUND(IF(Areas!$D58="southern",Buildings!$B$18,IF(Areas!$D58="central",Buildings!$C$18,IF(Areas!$D58="northern",Buildings!$D$18,IF(Areas!$D58="eastern",Buildings!$E$18,IF(Areas!$D58="western",Buildings!$F$18,"error")))))*H59,0)</f>
        <v>2400</v>
      </c>
      <c r="H59" s="79">
        <f>ROUND(I59*H$61/I$61,0)</f>
        <v>91635</v>
      </c>
      <c r="I59" s="126">
        <f>'Subscriber Lines'!B55+0.1*'Subscriber Lines'!C55</f>
        <v>65748</v>
      </c>
      <c r="J59" s="78">
        <f>D59</f>
        <v>7445</v>
      </c>
      <c r="K59" s="78">
        <f>I59-J59-L59</f>
        <v>37694.36</v>
      </c>
      <c r="L59" s="78">
        <f>F59*'Other assumptions'!D$3*'Other assumptions'!D$4</f>
        <v>20608.640000000003</v>
      </c>
      <c r="M59" s="78">
        <f>Areas!E58</f>
        <v>264</v>
      </c>
      <c r="N59" s="78">
        <f>Areas!F58</f>
        <v>20685</v>
      </c>
      <c r="O59" s="80">
        <f>'Loop lengths'!D55</f>
        <v>1.3662413966676614</v>
      </c>
      <c r="P59" s="80">
        <f>'Loop lengths'!E55</f>
        <v>0.46452207486700481</v>
      </c>
      <c r="Q59" s="80">
        <f>'Loop lengths'!F55</f>
        <v>8.8911910249294401E-3</v>
      </c>
      <c r="R59" s="80">
        <f>IF(M59="",0,IF(M59&gt;1999,'Network design'!$C$2003,LOOKUP(M59,'Network design'!$A$4:$A$2003,'Network design'!$C$4:$C$2003)*O59))</f>
        <v>0.18264466513582928</v>
      </c>
      <c r="S59" s="80">
        <f>IF(N59="",0,IF(N59&gt;1999,'Network design'!$C$2003,LOOKUP(N59,'Network design'!$A$4:$A$2003,'Network design'!$C$4:$C$2003)*P59))</f>
        <v>0.10286199213124904</v>
      </c>
      <c r="T59" s="80">
        <f>Q59</f>
        <v>8.8911910249294401E-3</v>
      </c>
      <c r="U59" s="121">
        <f>Areas!G58</f>
        <v>0.9</v>
      </c>
      <c r="V59" s="121">
        <f>Areas!H58</f>
        <v>0.05</v>
      </c>
      <c r="W59" s="121">
        <f>Areas!I58</f>
        <v>0.05</v>
      </c>
      <c r="X59" s="121">
        <f>Areas!J58</f>
        <v>0</v>
      </c>
      <c r="Y59" s="121">
        <f>Areas!K58</f>
        <v>1</v>
      </c>
    </row>
    <row r="60" spans="1:25" ht="15" thickBot="1">
      <c r="A60" s="1">
        <f t="shared" si="9"/>
        <v>53</v>
      </c>
      <c r="B60" s="4" t="str">
        <f>Areas!B59</f>
        <v>YTE</v>
      </c>
      <c r="C60" s="4" t="str">
        <f>Areas!C59</f>
        <v>DEE</v>
      </c>
      <c r="D60" s="78">
        <f>ROUND(IF(Areas!$D59="southern",Buildings!$B$15,IF(Areas!$D59="central",Buildings!$C$15,IF(Areas!$D59="northern",Buildings!$D$15,IF(Areas!$D59="eastern",Buildings!$E$15,IF(Areas!$D59="western",Buildings!$F$15,"error")))))*$H60,0)</f>
        <v>831</v>
      </c>
      <c r="E60" s="78">
        <f>ROUND(IF(Areas!$D59="southern",Buildings!$B$16,IF(Areas!$D59="central",Buildings!$C$16,IF(Areas!$D59="northern",Buildings!$D$16,IF(Areas!$D59="eastern",Buildings!$E$16,IF(Areas!$D59="western",Buildings!$F$16,"error")))))*H60,0)</f>
        <v>1874</v>
      </c>
      <c r="F60" s="78">
        <f>ROUND(IF(Areas!$D59="southern",Buildings!$B$17,IF(Areas!$D59="central",Buildings!$C$17,IF(Areas!$D59="northern",Buildings!$D$17,IF(Areas!$D59="eastern",Buildings!$E$17,IF(Areas!$D59="western",Buildings!$F$17,"error")))))*H60,0)</f>
        <v>1495</v>
      </c>
      <c r="G60" s="78">
        <f>ROUND(IF(Areas!$D59="southern",Buildings!$B$18,IF(Areas!$D59="central",Buildings!$C$18,IF(Areas!$D59="northern",Buildings!$D$18,IF(Areas!$D59="eastern",Buildings!$E$18,IF(Areas!$D59="western",Buildings!$F$18,"error")))))*H60,0)</f>
        <v>121</v>
      </c>
      <c r="H60" s="79">
        <f>H61-SUM(H8:H59)</f>
        <v>4321</v>
      </c>
      <c r="I60" s="126">
        <f>'Subscriber Lines'!B56+0.1*'Subscriber Lines'!C56</f>
        <v>3102</v>
      </c>
      <c r="J60" s="78">
        <f>D60</f>
        <v>831</v>
      </c>
      <c r="K60" s="78">
        <f>I60-J60-L60</f>
        <v>716.2</v>
      </c>
      <c r="L60" s="78">
        <f>F60*'Other assumptions'!D$3*'Other assumptions'!D$4</f>
        <v>1554.8</v>
      </c>
      <c r="M60" s="78">
        <f>Areas!E59</f>
        <v>12</v>
      </c>
      <c r="N60" s="78">
        <f>Areas!F59</f>
        <v>15</v>
      </c>
      <c r="O60" s="80">
        <f>'Loop lengths'!D56</f>
        <v>0</v>
      </c>
      <c r="P60" s="80">
        <f>'Loop lengths'!E56</f>
        <v>0.51945378527130792</v>
      </c>
      <c r="Q60" s="80">
        <f>'Loop lengths'!F56</f>
        <v>9.9426121671229439E-3</v>
      </c>
      <c r="R60" s="80">
        <f>IF(M60="",0,IF(M60&gt;1999,'Network design'!$C$2003,LOOKUP(M60,'Network design'!$A$4:$A$2003,'Network design'!$C$4:$C$2003)*O60))</f>
        <v>0</v>
      </c>
      <c r="S60" s="80">
        <f>IF(N60="",0,IF(N60&gt;1999,'Network design'!$C$2003,LOOKUP(N60,'Network design'!$A$4:$A$2003,'Network design'!$C$4:$C$2003)*P60))</f>
        <v>0.32463945704033215</v>
      </c>
      <c r="T60" s="80">
        <f>Q60</f>
        <v>9.9426121671229439E-3</v>
      </c>
      <c r="U60" s="121">
        <f>Areas!G59</f>
        <v>1</v>
      </c>
      <c r="V60" s="121">
        <f>Areas!H59</f>
        <v>0</v>
      </c>
      <c r="W60" s="121">
        <f>Areas!I59</f>
        <v>0</v>
      </c>
      <c r="X60" s="121">
        <f>Areas!J59</f>
        <v>0</v>
      </c>
      <c r="Y60" s="121">
        <f>Areas!K59</f>
        <v>1</v>
      </c>
    </row>
    <row r="61" spans="1:25" s="10" customFormat="1" ht="15" thickBot="1">
      <c r="A61" s="9" t="s">
        <v>24</v>
      </c>
      <c r="B61" s="11"/>
      <c r="C61" s="11"/>
      <c r="D61" s="12">
        <f>SUM(D8:D60)</f>
        <v>554103</v>
      </c>
      <c r="E61" s="12">
        <f>SUM(E8:E60)</f>
        <v>2637308</v>
      </c>
      <c r="F61" s="12">
        <f>SUM(F8:F60)</f>
        <v>1123757</v>
      </c>
      <c r="G61" s="12">
        <f>SUM(G8:G60)</f>
        <v>111504</v>
      </c>
      <c r="H61" s="12">
        <f>Buildings!G8</f>
        <v>4426672</v>
      </c>
      <c r="I61" s="15">
        <f t="shared" ref="I61:T61" si="10">SUM(I8:I60)</f>
        <v>3176115</v>
      </c>
      <c r="J61" s="12">
        <f t="shared" si="10"/>
        <v>554103</v>
      </c>
      <c r="K61" s="15">
        <f t="shared" si="10"/>
        <v>1453304.7200000002</v>
      </c>
      <c r="L61" s="15">
        <f t="shared" si="10"/>
        <v>1168707.2799999998</v>
      </c>
      <c r="M61" s="15">
        <f t="shared" si="10"/>
        <v>11112</v>
      </c>
      <c r="N61" s="15">
        <f t="shared" si="10"/>
        <v>676755</v>
      </c>
      <c r="O61" s="14">
        <f t="shared" si="10"/>
        <v>64.167820533514515</v>
      </c>
      <c r="P61" s="14">
        <f t="shared" si="10"/>
        <v>24.414327907751478</v>
      </c>
      <c r="Q61" s="14">
        <f t="shared" si="10"/>
        <v>0.46730277185477836</v>
      </c>
      <c r="R61" s="14">
        <f t="shared" si="10"/>
        <v>13.089743340095342</v>
      </c>
      <c r="S61" s="14">
        <f t="shared" si="10"/>
        <v>5.3294103323097115</v>
      </c>
      <c r="T61" s="14">
        <f t="shared" si="10"/>
        <v>0.46730277185477836</v>
      </c>
      <c r="U61" s="13"/>
      <c r="V61" s="13"/>
      <c r="W61" s="13"/>
      <c r="X61" s="13"/>
      <c r="Y61" s="13"/>
    </row>
    <row r="62" spans="1:25" ht="15" thickBot="1">
      <c r="A62" s="1" t="s">
        <v>41</v>
      </c>
      <c r="B62" s="11"/>
      <c r="C62" s="11"/>
      <c r="D62" s="13"/>
      <c r="E62" s="13"/>
      <c r="F62" s="13"/>
      <c r="G62" s="13"/>
      <c r="H62" s="15">
        <f>AVERAGE(H8:H60)</f>
        <v>94184.51063829787</v>
      </c>
      <c r="I62" s="20"/>
      <c r="J62" s="13"/>
      <c r="K62" s="13"/>
      <c r="L62" s="13"/>
      <c r="M62" s="12"/>
      <c r="N62" s="12"/>
      <c r="O62" s="14">
        <f>AVERAGE(O8:O60)</f>
        <v>1.3652727773088196</v>
      </c>
      <c r="P62" s="14">
        <f>AVERAGE(P8:P60)</f>
        <v>0.51945378527130803</v>
      </c>
      <c r="Q62" s="14">
        <f>AVERAGE(Q8:Q60)</f>
        <v>9.9426121671229439E-3</v>
      </c>
      <c r="R62" s="14"/>
      <c r="S62" s="14"/>
      <c r="T62" s="12"/>
      <c r="U62" s="38">
        <f>AVERAGE(U8:U60)</f>
        <v>0.77446808510638299</v>
      </c>
      <c r="V62" s="38">
        <f>AVERAGE(V8:V60)</f>
        <v>5.3191489361702128E-2</v>
      </c>
      <c r="W62" s="38">
        <f>AVERAGE(W8:W60)</f>
        <v>0.17234042553191489</v>
      </c>
      <c r="X62" s="38">
        <f>AVERAGE(X8:X60)</f>
        <v>0.75354609929078042</v>
      </c>
      <c r="Y62" s="38">
        <f>AVERAGE(Y8:Y60)</f>
        <v>0.24680851063829778</v>
      </c>
    </row>
    <row r="63" spans="1:25">
      <c r="R63" s="1"/>
      <c r="S63" s="1"/>
    </row>
    <row r="66" spans="1:11" ht="18">
      <c r="A66" s="40" t="s">
        <v>78</v>
      </c>
    </row>
    <row r="67" spans="1:11" s="16" customFormat="1"/>
    <row r="68" spans="1:11" s="16" customFormat="1">
      <c r="A68" s="1">
        <v>1</v>
      </c>
      <c r="B68" s="16" t="s">
        <v>196</v>
      </c>
    </row>
    <row r="69" spans="1:11" s="16" customFormat="1">
      <c r="A69" s="1">
        <f t="shared" ref="A69:A74" si="11">A68+1</f>
        <v>2</v>
      </c>
      <c r="B69" s="16" t="s">
        <v>231</v>
      </c>
      <c r="I69" s="17"/>
    </row>
    <row r="70" spans="1:11" s="16" customFormat="1">
      <c r="A70" s="1">
        <f t="shared" si="11"/>
        <v>3</v>
      </c>
      <c r="B70" s="16" t="s">
        <v>81</v>
      </c>
      <c r="I70" s="17"/>
    </row>
    <row r="71" spans="1:11">
      <c r="A71" s="1">
        <f t="shared" si="11"/>
        <v>4</v>
      </c>
      <c r="B71" s="16" t="s">
        <v>197</v>
      </c>
    </row>
    <row r="72" spans="1:11" ht="15" thickBot="1">
      <c r="A72" s="1">
        <f t="shared" si="11"/>
        <v>5</v>
      </c>
      <c r="B72" s="16" t="s">
        <v>82</v>
      </c>
    </row>
    <row r="73" spans="1:11" ht="15" thickBot="1">
      <c r="A73" s="1">
        <f t="shared" si="11"/>
        <v>6</v>
      </c>
      <c r="B73" s="16" t="s">
        <v>84</v>
      </c>
      <c r="K73" s="23"/>
    </row>
    <row r="74" spans="1:11">
      <c r="A74" s="1">
        <f t="shared" si="11"/>
        <v>7</v>
      </c>
      <c r="B74" s="16" t="s">
        <v>198</v>
      </c>
    </row>
  </sheetData>
  <mergeCells count="16">
    <mergeCell ref="M5:M6"/>
    <mergeCell ref="N5:N6"/>
    <mergeCell ref="U5:W6"/>
    <mergeCell ref="B5:C6"/>
    <mergeCell ref="X5:Y5"/>
    <mergeCell ref="X6:Y6"/>
    <mergeCell ref="D5:G6"/>
    <mergeCell ref="Q5:Q6"/>
    <mergeCell ref="R5:R6"/>
    <mergeCell ref="S5:S6"/>
    <mergeCell ref="T5:T6"/>
    <mergeCell ref="O5:O6"/>
    <mergeCell ref="P5:P6"/>
    <mergeCell ref="I5:I6"/>
    <mergeCell ref="J5:L6"/>
    <mergeCell ref="H5:H6"/>
  </mergeCell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</sheetPr>
  <dimension ref="A1:V34"/>
  <sheetViews>
    <sheetView showGridLines="0" topLeftCell="B1" workbookViewId="0">
      <selection activeCell="J32" sqref="J32"/>
    </sheetView>
  </sheetViews>
  <sheetFormatPr baseColWidth="10" defaultColWidth="8.83203125" defaultRowHeight="14" x14ac:dyDescent="0"/>
  <cols>
    <col min="1" max="1" width="8.83203125" style="1"/>
    <col min="3" max="4" width="10.6640625" customWidth="1"/>
    <col min="7" max="8" width="12.6640625" customWidth="1"/>
    <col min="9" max="10" width="10.6640625" customWidth="1"/>
    <col min="12" max="13" width="12.6640625" customWidth="1"/>
    <col min="14" max="17" width="16.6640625" customWidth="1"/>
  </cols>
  <sheetData>
    <row r="1" spans="1:22" ht="18">
      <c r="A1" s="30" t="s">
        <v>220</v>
      </c>
    </row>
    <row r="3" spans="1:22" ht="16">
      <c r="A3" s="41" t="s">
        <v>88</v>
      </c>
    </row>
    <row r="4" spans="1:22" ht="15" thickBot="1"/>
    <row r="5" spans="1:22" ht="15" customHeight="1">
      <c r="B5" s="160" t="s">
        <v>22</v>
      </c>
      <c r="C5" s="163" t="s">
        <v>72</v>
      </c>
      <c r="D5" s="167"/>
      <c r="E5" s="167"/>
      <c r="F5" s="164"/>
      <c r="G5" s="160" t="s">
        <v>23</v>
      </c>
      <c r="H5" s="160" t="s">
        <v>47</v>
      </c>
      <c r="I5" s="163" t="s">
        <v>49</v>
      </c>
      <c r="J5" s="167"/>
      <c r="K5" s="164"/>
      <c r="L5" s="160" t="s">
        <v>25</v>
      </c>
      <c r="M5" s="160" t="s">
        <v>26</v>
      </c>
      <c r="N5" s="160" t="s">
        <v>124</v>
      </c>
      <c r="O5" s="160" t="s">
        <v>125</v>
      </c>
      <c r="P5" s="160" t="s">
        <v>89</v>
      </c>
      <c r="Q5" s="160" t="s">
        <v>90</v>
      </c>
      <c r="R5" s="163" t="s">
        <v>76</v>
      </c>
      <c r="S5" s="167"/>
      <c r="T5" s="164"/>
      <c r="U5" s="163" t="s">
        <v>17</v>
      </c>
      <c r="V5" s="164"/>
    </row>
    <row r="6" spans="1:22" ht="15" thickBot="1">
      <c r="B6" s="161"/>
      <c r="C6" s="165"/>
      <c r="D6" s="168"/>
      <c r="E6" s="168"/>
      <c r="F6" s="166"/>
      <c r="G6" s="162"/>
      <c r="H6" s="162"/>
      <c r="I6" s="165"/>
      <c r="J6" s="168"/>
      <c r="K6" s="166"/>
      <c r="L6" s="162"/>
      <c r="M6" s="162"/>
      <c r="N6" s="162"/>
      <c r="O6" s="162"/>
      <c r="P6" s="162"/>
      <c r="Q6" s="162"/>
      <c r="R6" s="165"/>
      <c r="S6" s="168"/>
      <c r="T6" s="166"/>
      <c r="U6" s="165" t="s">
        <v>18</v>
      </c>
      <c r="V6" s="166"/>
    </row>
    <row r="7" spans="1:22" ht="15" thickBot="1">
      <c r="B7" s="162"/>
      <c r="C7" s="19" t="s">
        <v>30</v>
      </c>
      <c r="D7" s="19" t="s">
        <v>31</v>
      </c>
      <c r="E7" s="19" t="s">
        <v>19</v>
      </c>
      <c r="F7" s="19" t="s">
        <v>40</v>
      </c>
      <c r="G7" s="19"/>
      <c r="H7" s="19"/>
      <c r="I7" s="19" t="s">
        <v>30</v>
      </c>
      <c r="J7" s="19" t="s">
        <v>31</v>
      </c>
      <c r="K7" s="19" t="s">
        <v>19</v>
      </c>
      <c r="L7" s="19"/>
      <c r="M7" s="19"/>
      <c r="N7" s="34"/>
      <c r="O7" s="19" t="s">
        <v>38</v>
      </c>
      <c r="P7" s="19" t="s">
        <v>38</v>
      </c>
      <c r="Q7" s="19" t="s">
        <v>38</v>
      </c>
      <c r="R7" s="33" t="s">
        <v>64</v>
      </c>
      <c r="S7" s="33" t="s">
        <v>65</v>
      </c>
      <c r="T7" s="33" t="s">
        <v>66</v>
      </c>
      <c r="U7" s="19" t="s">
        <v>20</v>
      </c>
      <c r="V7" s="19" t="s">
        <v>21</v>
      </c>
    </row>
    <row r="8" spans="1:22" ht="15" thickBot="1">
      <c r="A8" s="1">
        <v>1</v>
      </c>
      <c r="B8" s="4" t="str">
        <f>'Fibre '!A61</f>
        <v>AAA</v>
      </c>
      <c r="C8" s="79">
        <f>SUMIF('Copper network'!$C$8:$C$60,'Fibre network'!$B8,'Copper network'!D$8:D$60)</f>
        <v>31083</v>
      </c>
      <c r="D8" s="79">
        <f>SUMIF('Copper network'!$C$8:$C$60,'Fibre network'!$B8,'Copper network'!E$8:E$60)</f>
        <v>170417</v>
      </c>
      <c r="E8" s="79">
        <f>SUMIF('Copper network'!$C$8:$C$60,'Fibre network'!$B8,'Copper network'!F$8:F$60)</f>
        <v>69857</v>
      </c>
      <c r="F8" s="79">
        <f>SUMIF('Copper network'!$C$8:$C$60,'Fibre network'!$B8,'Copper network'!G$8:G$60)</f>
        <v>8235</v>
      </c>
      <c r="G8" s="79">
        <f>SUMIF('Copper network'!$C$8:$C$60,'Fibre network'!$B8,'Copper network'!H$8:H$60)</f>
        <v>279592</v>
      </c>
      <c r="H8" s="79">
        <f>SUMIF('Copper network'!$C$8:$C$60,'Fibre network'!$B8,'Copper network'!I$8:I$60)</f>
        <v>200606</v>
      </c>
      <c r="I8" s="79">
        <f>SUMIF('Copper network'!$C$8:$C$60,'Fibre network'!$B8,'Copper network'!J$8:J$60)</f>
        <v>31083</v>
      </c>
      <c r="J8" s="81">
        <f>SUMIF('Copper network'!$C$8:$C$60,'Fibre network'!$B8,'Copper network'!K$8:K$60)</f>
        <v>96871.719999999987</v>
      </c>
      <c r="K8" s="81">
        <f>SUMIF('Copper network'!$C$8:$C$60,'Fibre network'!$B8,'Copper network'!L$8:L$60)</f>
        <v>72651.280000000013</v>
      </c>
      <c r="L8" s="79">
        <f>SUMIF('Copper network'!$C$8:$C$60,'Fibre network'!$B8,'Copper network'!M$8:M$60)</f>
        <v>576</v>
      </c>
      <c r="M8" s="79">
        <f>SUMIF('Copper network'!$C$8:$C$60,'Fibre network'!$B8,'Copper network'!N$8:N$60)</f>
        <v>33735</v>
      </c>
      <c r="N8" s="80">
        <f>'Fibre '!B61</f>
        <v>7.4039999999999999</v>
      </c>
      <c r="O8" s="80">
        <f>AVERAGEIF('Copper network'!$C$8:$C$60,'Fibre network'!$B8,'Copper network'!R$8:R$60)</f>
        <v>0.21961015099737308</v>
      </c>
      <c r="P8" s="80">
        <f>AVERAGEIF('Copper network'!$C$8:$C$60,'Fibre network'!$B8,'Copper network'!S$8:S$60)</f>
        <v>0.10286199213124904</v>
      </c>
      <c r="Q8" s="80">
        <f>AVERAGEIF('Copper network'!$C$8:$C$60,'Fibre network'!$B8,'Copper network'!T$8:T$60)</f>
        <v>1.0949197381560534E-2</v>
      </c>
      <c r="R8" s="82">
        <f>AVERAGEIF('Copper network'!$C$8:$C$60,'Fibre network'!$B8,'Copper network'!U$8:U$60)</f>
        <v>0.82499999999999996</v>
      </c>
      <c r="S8" s="82">
        <f>AVERAGEIF('Copper network'!$C$8:$C$60,'Fibre network'!$B8,'Copper network'!V$8:V$60)</f>
        <v>0.05</v>
      </c>
      <c r="T8" s="82">
        <f>AVERAGEIF('Copper network'!$C$8:$C$60,'Fibre network'!$B8,'Copper network'!W$8:W$60)</f>
        <v>0.125</v>
      </c>
      <c r="U8" s="82">
        <f>AVERAGEIF('Copper network'!$C$8:$C$60,'Fibre network'!$B8,'Copper network'!X$8:X$60)</f>
        <v>0.6</v>
      </c>
      <c r="V8" s="82">
        <f>AVERAGEIF('Copper network'!$C$8:$C$60,'Fibre network'!$B8,'Copper network'!Y$8:Y$60)</f>
        <v>0.4</v>
      </c>
    </row>
    <row r="9" spans="1:22" ht="15" thickBot="1">
      <c r="A9" s="1">
        <f t="shared" ref="A9:A26" si="0">A8+1</f>
        <v>2</v>
      </c>
      <c r="B9" s="4" t="str">
        <f>'Fibre '!A62</f>
        <v>AST</v>
      </c>
      <c r="C9" s="79">
        <f>SUMIF('Copper network'!$C$8:$C$60,'Fibre network'!$B9,'Copper network'!D$8:D$60)</f>
        <v>3268</v>
      </c>
      <c r="D9" s="79">
        <f>SUMIF('Copper network'!$C$8:$C$60,'Fibre network'!$B9,'Copper network'!E$8:E$60)</f>
        <v>27205</v>
      </c>
      <c r="E9" s="79">
        <f>SUMIF('Copper network'!$C$8:$C$60,'Fibre network'!$B9,'Copper network'!F$8:F$60)</f>
        <v>8699</v>
      </c>
      <c r="F9" s="79">
        <f>SUMIF('Copper network'!$C$8:$C$60,'Fibre network'!$B9,'Copper network'!G$8:G$60)</f>
        <v>1054</v>
      </c>
      <c r="G9" s="79">
        <f>SUMIF('Copper network'!$C$8:$C$60,'Fibre network'!$B9,'Copper network'!H$8:H$60)</f>
        <v>40226</v>
      </c>
      <c r="H9" s="79">
        <f>SUMIF('Copper network'!$C$8:$C$60,'Fibre network'!$B9,'Copper network'!I$8:I$60)</f>
        <v>28862</v>
      </c>
      <c r="I9" s="79">
        <f>SUMIF('Copper network'!$C$8:$C$60,'Fibre network'!$B9,'Copper network'!J$8:J$60)</f>
        <v>3268</v>
      </c>
      <c r="J9" s="81">
        <f>SUMIF('Copper network'!$C$8:$C$60,'Fibre network'!$B9,'Copper network'!K$8:K$60)</f>
        <v>16547.04</v>
      </c>
      <c r="K9" s="81">
        <f>SUMIF('Copper network'!$C$8:$C$60,'Fibre network'!$B9,'Copper network'!L$8:L$60)</f>
        <v>9046.9600000000009</v>
      </c>
      <c r="L9" s="79">
        <f>SUMIF('Copper network'!$C$8:$C$60,'Fibre network'!$B9,'Copper network'!M$8:M$60)</f>
        <v>96</v>
      </c>
      <c r="M9" s="79">
        <f>SUMIF('Copper network'!$C$8:$C$60,'Fibre network'!$B9,'Copper network'!N$8:N$60)</f>
        <v>7050</v>
      </c>
      <c r="N9" s="80">
        <f>'Fibre '!B62</f>
        <v>2.9339999999999997</v>
      </c>
      <c r="O9" s="80">
        <f>AVERAGEIF('Copper network'!$C$8:$C$60,'Fibre network'!$B9,'Copper network'!R$8:R$60)</f>
        <v>0.92765458600725981</v>
      </c>
      <c r="P9" s="80">
        <f>AVERAGEIF('Copper network'!$C$8:$C$60,'Fibre network'!$B9,'Copper network'!S$8:S$60)</f>
        <v>9.0755674658320878E-2</v>
      </c>
      <c r="Q9" s="80">
        <f>AVERAGEIF('Copper network'!$C$8:$C$60,'Fibre network'!$B9,'Copper network'!T$8:T$60)</f>
        <v>1.1605552971980817E-2</v>
      </c>
      <c r="R9" s="82">
        <f>AVERAGEIF('Copper network'!$C$8:$C$60,'Fibre network'!$B9,'Copper network'!U$8:U$60)</f>
        <v>0.5</v>
      </c>
      <c r="S9" s="82">
        <f>AVERAGEIF('Copper network'!$C$8:$C$60,'Fibre network'!$B9,'Copper network'!V$8:V$60)</f>
        <v>2.5000000000000001E-2</v>
      </c>
      <c r="T9" s="82">
        <f>AVERAGEIF('Copper network'!$C$8:$C$60,'Fibre network'!$B9,'Copper network'!W$8:W$60)</f>
        <v>0.47499999999999998</v>
      </c>
      <c r="U9" s="82">
        <f>AVERAGEIF('Copper network'!$C$8:$C$60,'Fibre network'!$B9,'Copper network'!X$8:X$60)</f>
        <v>0.62976190476190486</v>
      </c>
      <c r="V9" s="82">
        <f>AVERAGEIF('Copper network'!$C$8:$C$60,'Fibre network'!$B9,'Copper network'!Y$8:Y$60)</f>
        <v>0.37142857142857144</v>
      </c>
    </row>
    <row r="10" spans="1:22" ht="15" thickBot="1">
      <c r="A10" s="1">
        <f t="shared" si="0"/>
        <v>3</v>
      </c>
      <c r="B10" s="4" t="str">
        <f>'Fibre '!A63</f>
        <v>BUD</v>
      </c>
      <c r="C10" s="79">
        <f>SUMIF('Copper network'!$C$8:$C$60,'Fibre network'!$B10,'Copper network'!D$8:D$60)</f>
        <v>36359</v>
      </c>
      <c r="D10" s="79">
        <f>SUMIF('Copper network'!$C$8:$C$60,'Fibre network'!$B10,'Copper network'!E$8:E$60)</f>
        <v>387826</v>
      </c>
      <c r="E10" s="79">
        <f>SUMIF('Copper network'!$C$8:$C$60,'Fibre network'!$B10,'Copper network'!F$8:F$60)</f>
        <v>80656</v>
      </c>
      <c r="F10" s="79">
        <f>SUMIF('Copper network'!$C$8:$C$60,'Fibre network'!$B10,'Copper network'!G$8:G$60)</f>
        <v>9843</v>
      </c>
      <c r="G10" s="79">
        <f>SUMIF('Copper network'!$C$8:$C$60,'Fibre network'!$B10,'Copper network'!H$8:H$60)</f>
        <v>514684</v>
      </c>
      <c r="H10" s="79">
        <f>SUMIF('Copper network'!$C$8:$C$60,'Fibre network'!$B10,'Copper network'!I$8:I$60)</f>
        <v>369283</v>
      </c>
      <c r="I10" s="79">
        <f>SUMIF('Copper network'!$C$8:$C$60,'Fibre network'!$B10,'Copper network'!J$8:J$60)</f>
        <v>36359</v>
      </c>
      <c r="J10" s="81">
        <f>SUMIF('Copper network'!$C$8:$C$60,'Fibre network'!$B10,'Copper network'!K$8:K$60)</f>
        <v>249041.76</v>
      </c>
      <c r="K10" s="81">
        <f>SUMIF('Copper network'!$C$8:$C$60,'Fibre network'!$B10,'Copper network'!L$8:L$60)</f>
        <v>83882.24000000002</v>
      </c>
      <c r="L10" s="79">
        <f>SUMIF('Copper network'!$C$8:$C$60,'Fibre network'!$B10,'Copper network'!M$8:M$60)</f>
        <v>888</v>
      </c>
      <c r="M10" s="79">
        <f>SUMIF('Copper network'!$C$8:$C$60,'Fibre network'!$B10,'Copper network'!N$8:N$60)</f>
        <v>66195</v>
      </c>
      <c r="N10" s="80">
        <f>'Fibre '!B63</f>
        <v>2.6470932263741758</v>
      </c>
      <c r="O10" s="80">
        <f>AVERAGEIF('Copper network'!$C$8:$C$60,'Fibre network'!$B10,'Copper network'!R$8:R$60)</f>
        <v>0.22688275582701714</v>
      </c>
      <c r="P10" s="80">
        <f>AVERAGEIF('Copper network'!$C$8:$C$60,'Fibre network'!$B10,'Copper network'!S$8:S$60)</f>
        <v>0.10286199213124904</v>
      </c>
      <c r="Q10" s="80">
        <f>AVERAGEIF('Copper network'!$C$8:$C$60,'Fibre network'!$B10,'Copper network'!T$8:T$60)</f>
        <v>1.1084559438498613E-2</v>
      </c>
      <c r="R10" s="82">
        <f>AVERAGEIF('Copper network'!$C$8:$C$60,'Fibre network'!$B10,'Copper network'!U$8:U$60)</f>
        <v>0.78333333333333321</v>
      </c>
      <c r="S10" s="82">
        <f>AVERAGEIF('Copper network'!$C$8:$C$60,'Fibre network'!$B10,'Copper network'!V$8:V$60)</f>
        <v>0.10000000000000002</v>
      </c>
      <c r="T10" s="82">
        <f>AVERAGEIF('Copper network'!$C$8:$C$60,'Fibre network'!$B10,'Copper network'!W$8:W$60)</f>
        <v>0.11666666666666665</v>
      </c>
      <c r="U10" s="82">
        <f>AVERAGEIF('Copper network'!$C$8:$C$60,'Fibre network'!$B10,'Copper network'!X$8:X$60)</f>
        <v>0.65317460317460319</v>
      </c>
      <c r="V10" s="82">
        <f>AVERAGEIF('Copper network'!$C$8:$C$60,'Fibre network'!$B10,'Copper network'!Y$8:Y$60)</f>
        <v>0.34761904761904766</v>
      </c>
    </row>
    <row r="11" spans="1:22" ht="15" thickBot="1">
      <c r="A11" s="1">
        <f t="shared" si="0"/>
        <v>4</v>
      </c>
      <c r="B11" s="4" t="str">
        <f>'Fibre '!A64</f>
        <v>CEN</v>
      </c>
      <c r="C11" s="79">
        <f>SUMIF('Copper network'!$C$8:$C$60,'Fibre network'!$B11,'Copper network'!D$8:D$60)</f>
        <v>85643</v>
      </c>
      <c r="D11" s="79">
        <f>SUMIF('Copper network'!$C$8:$C$60,'Fibre network'!$B11,'Copper network'!E$8:E$60)</f>
        <v>193269</v>
      </c>
      <c r="E11" s="79">
        <f>SUMIF('Copper network'!$C$8:$C$60,'Fibre network'!$B11,'Copper network'!F$8:F$60)</f>
        <v>154155</v>
      </c>
      <c r="F11" s="79">
        <f>SUMIF('Copper network'!$C$8:$C$60,'Fibre network'!$B11,'Copper network'!G$8:G$60)</f>
        <v>12451</v>
      </c>
      <c r="G11" s="79">
        <f>SUMIF('Copper network'!$C$8:$C$60,'Fibre network'!$B11,'Copper network'!H$8:H$60)</f>
        <v>445518</v>
      </c>
      <c r="H11" s="79">
        <f>SUMIF('Copper network'!$C$8:$C$60,'Fibre network'!$B11,'Copper network'!I$8:I$60)</f>
        <v>319657</v>
      </c>
      <c r="I11" s="79">
        <f>SUMIF('Copper network'!$C$8:$C$60,'Fibre network'!$B11,'Copper network'!J$8:J$60)</f>
        <v>85643</v>
      </c>
      <c r="J11" s="81">
        <f>SUMIF('Copper network'!$C$8:$C$60,'Fibre network'!$B11,'Copper network'!K$8:K$60)</f>
        <v>73692.799999999988</v>
      </c>
      <c r="K11" s="81">
        <f>SUMIF('Copper network'!$C$8:$C$60,'Fibre network'!$B11,'Copper network'!L$8:L$60)</f>
        <v>160321.20000000001</v>
      </c>
      <c r="L11" s="79">
        <f>SUMIF('Copper network'!$C$8:$C$60,'Fibre network'!$B11,'Copper network'!M$8:M$60)</f>
        <v>1284</v>
      </c>
      <c r="M11" s="79">
        <f>SUMIF('Copper network'!$C$8:$C$60,'Fibre network'!$B11,'Copper network'!N$8:N$60)</f>
        <v>77355</v>
      </c>
      <c r="N11" s="80">
        <f>'Fibre '!B64</f>
        <v>3.8868903342090797</v>
      </c>
      <c r="O11" s="80">
        <f>AVERAGEIF('Copper network'!$C$8:$C$60,'Fibre network'!$B11,'Copper network'!R$8:R$60)</f>
        <v>0.12350625705125053</v>
      </c>
      <c r="P11" s="80">
        <f>AVERAGEIF('Copper network'!$C$8:$C$60,'Fibre network'!$B11,'Copper network'!S$8:S$60)</f>
        <v>0.10286199213124904</v>
      </c>
      <c r="Q11" s="80">
        <f>AVERAGEIF('Copper network'!$C$8:$C$60,'Fibre network'!$B11,'Copper network'!T$8:T$60)</f>
        <v>5.5274966608972291E-3</v>
      </c>
      <c r="R11" s="82">
        <f>AVERAGEIF('Copper network'!$C$8:$C$60,'Fibre network'!$B11,'Copper network'!U$8:U$60)</f>
        <v>0.8833333333333333</v>
      </c>
      <c r="S11" s="82">
        <f>AVERAGEIF('Copper network'!$C$8:$C$60,'Fibre network'!$B11,'Copper network'!V$8:V$60)</f>
        <v>1.6666666666666666E-2</v>
      </c>
      <c r="T11" s="82">
        <f>AVERAGEIF('Copper network'!$C$8:$C$60,'Fibre network'!$B11,'Copper network'!W$8:W$60)</f>
        <v>0.10000000000000002</v>
      </c>
      <c r="U11" s="82">
        <f>AVERAGEIF('Copper network'!$C$8:$C$60,'Fibre network'!$B11,'Copper network'!X$8:X$60)</f>
        <v>0.93333333333333324</v>
      </c>
      <c r="V11" s="82">
        <f>AVERAGEIF('Copper network'!$C$8:$C$60,'Fibre network'!$B11,'Copper network'!Y$8:Y$60)</f>
        <v>6.6666666666666666E-2</v>
      </c>
    </row>
    <row r="12" spans="1:22" ht="15" thickBot="1">
      <c r="A12" s="1">
        <f t="shared" si="0"/>
        <v>5</v>
      </c>
      <c r="B12" s="4" t="str">
        <f>'Fibre '!A65</f>
        <v>DEE</v>
      </c>
      <c r="C12" s="79">
        <f>SUMIF('Copper network'!$C$8:$C$60,'Fibre network'!$B12,'Copper network'!D$8:D$60)</f>
        <v>32807</v>
      </c>
      <c r="D12" s="79">
        <f>SUMIF('Copper network'!$C$8:$C$60,'Fibre network'!$B12,'Copper network'!E$8:E$60)</f>
        <v>74035</v>
      </c>
      <c r="E12" s="79">
        <f>SUMIF('Copper network'!$C$8:$C$60,'Fibre network'!$B12,'Copper network'!F$8:F$60)</f>
        <v>59052</v>
      </c>
      <c r="F12" s="79">
        <f>SUMIF('Copper network'!$C$8:$C$60,'Fibre network'!$B12,'Copper network'!G$8:G$60)</f>
        <v>4770</v>
      </c>
      <c r="G12" s="79">
        <f>SUMIF('Copper network'!$C$8:$C$60,'Fibre network'!$B12,'Copper network'!H$8:H$60)</f>
        <v>170664</v>
      </c>
      <c r="H12" s="79">
        <f>SUMIF('Copper network'!$C$8:$C$60,'Fibre network'!$B12,'Copper network'!I$8:I$60)</f>
        <v>122452</v>
      </c>
      <c r="I12" s="79">
        <f>SUMIF('Copper network'!$C$8:$C$60,'Fibre network'!$B12,'Copper network'!J$8:J$60)</f>
        <v>32807</v>
      </c>
      <c r="J12" s="81">
        <f>SUMIF('Copper network'!$C$8:$C$60,'Fibre network'!$B12,'Copper network'!K$8:K$60)</f>
        <v>28230.919999999995</v>
      </c>
      <c r="K12" s="81">
        <f>SUMIF('Copper network'!$C$8:$C$60,'Fibre network'!$B12,'Copper network'!L$8:L$60)</f>
        <v>61414.080000000009</v>
      </c>
      <c r="L12" s="79">
        <f>SUMIF('Copper network'!$C$8:$C$60,'Fibre network'!$B12,'Copper network'!M$8:M$60)</f>
        <v>732</v>
      </c>
      <c r="M12" s="79">
        <f>SUMIF('Copper network'!$C$8:$C$60,'Fibre network'!$B12,'Copper network'!N$8:N$60)</f>
        <v>23460</v>
      </c>
      <c r="N12" s="80">
        <f>'Fibre '!B65</f>
        <v>2.7122178347029622</v>
      </c>
      <c r="O12" s="80">
        <f>AVERAGEIF('Copper network'!$C$8:$C$60,'Fibre network'!$B12,'Copper network'!R$8:R$60)</f>
        <v>3.1131138801893086E-2</v>
      </c>
      <c r="P12" s="80">
        <f>AVERAGEIF('Copper network'!$C$8:$C$60,'Fibre network'!$B12,'Copper network'!S$8:S$60)</f>
        <v>0.1859201062670798</v>
      </c>
      <c r="Q12" s="80">
        <f>AVERAGEIF('Copper network'!$C$8:$C$60,'Fibre network'!$B12,'Copper network'!T$8:T$60)</f>
        <v>6.5822086369020415E-3</v>
      </c>
      <c r="R12" s="82">
        <f>AVERAGEIF('Copper network'!$C$8:$C$60,'Fibre network'!$B12,'Copper network'!U$8:U$60)</f>
        <v>0.9375</v>
      </c>
      <c r="S12" s="82">
        <f>AVERAGEIF('Copper network'!$C$8:$C$60,'Fibre network'!$B12,'Copper network'!V$8:V$60)</f>
        <v>0</v>
      </c>
      <c r="T12" s="82">
        <f>AVERAGEIF('Copper network'!$C$8:$C$60,'Fibre network'!$B12,'Copper network'!W$8:W$60)</f>
        <v>6.25E-2</v>
      </c>
      <c r="U12" s="82">
        <f>AVERAGEIF('Copper network'!$C$8:$C$60,'Fibre network'!$B12,'Copper network'!X$8:X$60)</f>
        <v>0.66488095238095246</v>
      </c>
      <c r="V12" s="82">
        <f>AVERAGEIF('Copper network'!$C$8:$C$60,'Fibre network'!$B12,'Copper network'!Y$8:Y$60)</f>
        <v>0.33571428571428574</v>
      </c>
    </row>
    <row r="13" spans="1:22" ht="15" thickBot="1">
      <c r="A13" s="1">
        <f t="shared" si="0"/>
        <v>6</v>
      </c>
      <c r="B13" s="4" t="str">
        <f>'Fibre '!A66</f>
        <v>HAM</v>
      </c>
      <c r="C13" s="79">
        <f>SUMIF('Copper network'!$C$8:$C$60,'Fibre network'!$B13,'Copper network'!D$8:D$60)</f>
        <v>9253</v>
      </c>
      <c r="D13" s="79">
        <f>SUMIF('Copper network'!$C$8:$C$60,'Fibre network'!$B13,'Copper network'!E$8:E$60)</f>
        <v>98698</v>
      </c>
      <c r="E13" s="79">
        <f>SUMIF('Copper network'!$C$8:$C$60,'Fibre network'!$B13,'Copper network'!F$8:F$60)</f>
        <v>20526</v>
      </c>
      <c r="F13" s="79">
        <f>SUMIF('Copper network'!$C$8:$C$60,'Fibre network'!$B13,'Copper network'!G$8:G$60)</f>
        <v>2505</v>
      </c>
      <c r="G13" s="79">
        <f>SUMIF('Copper network'!$C$8:$C$60,'Fibre network'!$B13,'Copper network'!H$8:H$60)</f>
        <v>130983</v>
      </c>
      <c r="H13" s="79">
        <f>SUMIF('Copper network'!$C$8:$C$60,'Fibre network'!$B13,'Copper network'!I$8:I$60)</f>
        <v>93979</v>
      </c>
      <c r="I13" s="79">
        <f>SUMIF('Copper network'!$C$8:$C$60,'Fibre network'!$B13,'Copper network'!J$8:J$60)</f>
        <v>9253</v>
      </c>
      <c r="J13" s="81">
        <f>SUMIF('Copper network'!$C$8:$C$60,'Fibre network'!$B13,'Copper network'!K$8:K$60)</f>
        <v>63378.96</v>
      </c>
      <c r="K13" s="81">
        <f>SUMIF('Copper network'!$C$8:$C$60,'Fibre network'!$B13,'Copper network'!L$8:L$60)</f>
        <v>21347.040000000001</v>
      </c>
      <c r="L13" s="79">
        <f>SUMIF('Copper network'!$C$8:$C$60,'Fibre network'!$B13,'Copper network'!M$8:M$60)</f>
        <v>324</v>
      </c>
      <c r="M13" s="79">
        <f>SUMIF('Copper network'!$C$8:$C$60,'Fibre network'!$B13,'Copper network'!N$8:N$60)</f>
        <v>18720</v>
      </c>
      <c r="N13" s="80">
        <f>'Fibre '!B66</f>
        <v>2.4539999999999997</v>
      </c>
      <c r="O13" s="80">
        <f>AVERAGEIF('Copper network'!$C$8:$C$60,'Fibre network'!$B13,'Copper network'!R$8:R$60)</f>
        <v>0.34990978503598924</v>
      </c>
      <c r="P13" s="80">
        <f>AVERAGEIF('Copper network'!$C$8:$C$60,'Fibre network'!$B13,'Copper network'!S$8:S$60)</f>
        <v>0.10286199213124904</v>
      </c>
      <c r="Q13" s="80">
        <f>AVERAGEIF('Copper network'!$C$8:$C$60,'Fibre network'!$B13,'Copper network'!T$8:T$60)</f>
        <v>1.4182639635509019E-2</v>
      </c>
      <c r="R13" s="82">
        <f>AVERAGEIF('Copper network'!$C$8:$C$60,'Fibre network'!$B13,'Copper network'!U$8:U$60)</f>
        <v>0.7</v>
      </c>
      <c r="S13" s="82">
        <f>AVERAGEIF('Copper network'!$C$8:$C$60,'Fibre network'!$B13,'Copper network'!V$8:V$60)</f>
        <v>0.125</v>
      </c>
      <c r="T13" s="82">
        <f>AVERAGEIF('Copper network'!$C$8:$C$60,'Fibre network'!$B13,'Copper network'!W$8:W$60)</f>
        <v>0.17499999999999999</v>
      </c>
      <c r="U13" s="82">
        <f>AVERAGEIF('Copper network'!$C$8:$C$60,'Fibre network'!$B13,'Copper network'!X$8:X$60)</f>
        <v>1</v>
      </c>
      <c r="V13" s="82">
        <f>AVERAGEIF('Copper network'!$C$8:$C$60,'Fibre network'!$B13,'Copper network'!Y$8:Y$60)</f>
        <v>0</v>
      </c>
    </row>
    <row r="14" spans="1:22" ht="15" thickBot="1">
      <c r="A14" s="1">
        <f t="shared" si="0"/>
        <v>7</v>
      </c>
      <c r="B14" s="4" t="str">
        <f>'Fibre '!A67</f>
        <v>HIL</v>
      </c>
      <c r="C14" s="79">
        <f>SUMIF('Copper network'!$C$8:$C$60,'Fibre network'!$B14,'Copper network'!D$8:D$60)</f>
        <v>722</v>
      </c>
      <c r="D14" s="79">
        <f>SUMIF('Copper network'!$C$8:$C$60,'Fibre network'!$B14,'Copper network'!E$8:E$60)</f>
        <v>3718</v>
      </c>
      <c r="E14" s="79">
        <f>SUMIF('Copper network'!$C$8:$C$60,'Fibre network'!$B14,'Copper network'!F$8:F$60)</f>
        <v>1354</v>
      </c>
      <c r="F14" s="79">
        <f>SUMIF('Copper network'!$C$8:$C$60,'Fibre network'!$B14,'Copper network'!G$8:G$60)</f>
        <v>111</v>
      </c>
      <c r="G14" s="79">
        <f>SUMIF('Copper network'!$C$8:$C$60,'Fibre network'!$B14,'Copper network'!H$8:H$60)</f>
        <v>5904</v>
      </c>
      <c r="H14" s="79">
        <f>SUMIF('Copper network'!$C$8:$C$60,'Fibre network'!$B14,'Copper network'!I$8:I$60)</f>
        <v>4236</v>
      </c>
      <c r="I14" s="79">
        <f>SUMIF('Copper network'!$C$8:$C$60,'Fibre network'!$B14,'Copper network'!J$8:J$60)</f>
        <v>722</v>
      </c>
      <c r="J14" s="81">
        <f>SUMIF('Copper network'!$C$8:$C$60,'Fibre network'!$B14,'Copper network'!K$8:K$60)</f>
        <v>2105.84</v>
      </c>
      <c r="K14" s="81">
        <f>SUMIF('Copper network'!$C$8:$C$60,'Fibre network'!$B14,'Copper network'!L$8:L$60)</f>
        <v>1408.16</v>
      </c>
      <c r="L14" s="79">
        <f>SUMIF('Copper network'!$C$8:$C$60,'Fibre network'!$B14,'Copper network'!M$8:M$60)</f>
        <v>48</v>
      </c>
      <c r="M14" s="79">
        <f>SUMIF('Copper network'!$C$8:$C$60,'Fibre network'!$B14,'Copper network'!N$8:N$60)</f>
        <v>1530</v>
      </c>
      <c r="N14" s="80">
        <f>'Fibre '!B67</f>
        <v>3.7031365489790509</v>
      </c>
      <c r="O14" s="80">
        <f>AVERAGEIF('Copper network'!$C$8:$C$60,'Fibre network'!$B14,'Copper network'!R$8:R$60)</f>
        <v>0.83318292552433593</v>
      </c>
      <c r="P14" s="80">
        <f>AVERAGEIF('Copper network'!$C$8:$C$60,'Fibre network'!$B14,'Copper network'!S$8:S$60)</f>
        <v>7.0778154061400089E-2</v>
      </c>
      <c r="Q14" s="80">
        <f>AVERAGEIF('Copper network'!$C$8:$C$60,'Fibre network'!$B14,'Copper network'!T$8:T$60)</f>
        <v>9.9426121671229439E-3</v>
      </c>
      <c r="R14" s="82">
        <f>AVERAGEIF('Copper network'!$C$8:$C$60,'Fibre network'!$B14,'Copper network'!U$8:U$60)</f>
        <v>0.7</v>
      </c>
      <c r="S14" s="82">
        <f>AVERAGEIF('Copper network'!$C$8:$C$60,'Fibre network'!$B14,'Copper network'!V$8:V$60)</f>
        <v>0</v>
      </c>
      <c r="T14" s="82">
        <f>AVERAGEIF('Copper network'!$C$8:$C$60,'Fibre network'!$B14,'Copper network'!W$8:W$60)</f>
        <v>0.30000000000000004</v>
      </c>
      <c r="U14" s="82">
        <f>AVERAGEIF('Copper network'!$C$8:$C$60,'Fibre network'!$B14,'Copper network'!X$8:X$60)</f>
        <v>1</v>
      </c>
      <c r="V14" s="82">
        <f>AVERAGEIF('Copper network'!$C$8:$C$60,'Fibre network'!$B14,'Copper network'!Y$8:Y$60)</f>
        <v>0</v>
      </c>
    </row>
    <row r="15" spans="1:22" ht="15" thickBot="1">
      <c r="A15" s="1">
        <f t="shared" si="0"/>
        <v>8</v>
      </c>
      <c r="B15" s="4" t="str">
        <f>'Fibre '!A68</f>
        <v>HOT</v>
      </c>
      <c r="C15" s="79">
        <f>SUMIF('Copper network'!$C$8:$C$60,'Fibre network'!$B15,'Copper network'!D$8:D$60)</f>
        <v>43926</v>
      </c>
      <c r="D15" s="79">
        <f>SUMIF('Copper network'!$C$8:$C$60,'Fibre network'!$B15,'Copper network'!E$8:E$60)</f>
        <v>226200</v>
      </c>
      <c r="E15" s="79">
        <f>SUMIF('Copper network'!$C$8:$C$60,'Fibre network'!$B15,'Copper network'!F$8:F$60)</f>
        <v>82378</v>
      </c>
      <c r="F15" s="79">
        <f>SUMIF('Copper network'!$C$8:$C$60,'Fibre network'!$B15,'Copper network'!G$8:G$60)</f>
        <v>6740</v>
      </c>
      <c r="G15" s="79">
        <f>SUMIF('Copper network'!$C$8:$C$60,'Fibre network'!$B15,'Copper network'!H$8:H$60)</f>
        <v>359242</v>
      </c>
      <c r="H15" s="79">
        <f>SUMIF('Copper network'!$C$8:$C$60,'Fibre network'!$B15,'Copper network'!I$8:I$60)</f>
        <v>257754</v>
      </c>
      <c r="I15" s="79">
        <f>SUMIF('Copper network'!$C$8:$C$60,'Fibre network'!$B15,'Copper network'!J$8:J$60)</f>
        <v>43926</v>
      </c>
      <c r="J15" s="81">
        <f>SUMIF('Copper network'!$C$8:$C$60,'Fibre network'!$B15,'Copper network'!K$8:K$60)</f>
        <v>128154.87999999998</v>
      </c>
      <c r="K15" s="81">
        <f>SUMIF('Copper network'!$C$8:$C$60,'Fibre network'!$B15,'Copper network'!L$8:L$60)</f>
        <v>85673.12000000001</v>
      </c>
      <c r="L15" s="79">
        <f>SUMIF('Copper network'!$C$8:$C$60,'Fibre network'!$B15,'Copper network'!M$8:M$60)</f>
        <v>612</v>
      </c>
      <c r="M15" s="79">
        <f>SUMIF('Copper network'!$C$8:$C$60,'Fibre network'!$B15,'Copper network'!N$8:N$60)</f>
        <v>45960</v>
      </c>
      <c r="N15" s="80">
        <f>'Fibre '!B68</f>
        <v>1.7554793538688855</v>
      </c>
      <c r="O15" s="80">
        <f>AVERAGEIF('Copper network'!$C$8:$C$60,'Fibre network'!$B15,'Copper network'!R$8:R$60)</f>
        <v>0.23221018016673411</v>
      </c>
      <c r="P15" s="80">
        <f>AVERAGEIF('Copper network'!$C$8:$C$60,'Fibre network'!$B15,'Copper network'!S$8:S$60)</f>
        <v>0.10286199213124904</v>
      </c>
      <c r="Q15" s="80">
        <f>AVERAGEIF('Copper network'!$C$8:$C$60,'Fibre network'!$B15,'Copper network'!T$8:T$60)</f>
        <v>1.1571736247723088E-2</v>
      </c>
      <c r="R15" s="82">
        <f>AVERAGEIF('Copper network'!$C$8:$C$60,'Fibre network'!$B15,'Copper network'!U$8:U$60)</f>
        <v>0.75</v>
      </c>
      <c r="S15" s="82">
        <f>AVERAGEIF('Copper network'!$C$8:$C$60,'Fibre network'!$B15,'Copper network'!V$8:V$60)</f>
        <v>0.125</v>
      </c>
      <c r="T15" s="82">
        <f>AVERAGEIF('Copper network'!$C$8:$C$60,'Fibre network'!$B15,'Copper network'!W$8:W$60)</f>
        <v>0.125</v>
      </c>
      <c r="U15" s="82">
        <f>AVERAGEIF('Copper network'!$C$8:$C$60,'Fibre network'!$B15,'Copper network'!X$8:X$60)</f>
        <v>1</v>
      </c>
      <c r="V15" s="82">
        <f>AVERAGEIF('Copper network'!$C$8:$C$60,'Fibre network'!$B15,'Copper network'!Y$8:Y$60)</f>
        <v>0</v>
      </c>
    </row>
    <row r="16" spans="1:22" ht="15" thickBot="1">
      <c r="A16" s="1">
        <f t="shared" si="0"/>
        <v>9</v>
      </c>
      <c r="B16" s="4" t="str">
        <f>'Fibre '!A69</f>
        <v>IBW</v>
      </c>
      <c r="C16" s="79">
        <f>SUMIF('Copper network'!$C$8:$C$60,'Fibre network'!$B16,'Copper network'!D$8:D$60)</f>
        <v>84315</v>
      </c>
      <c r="D16" s="79">
        <f>SUMIF('Copper network'!$C$8:$C$60,'Fibre network'!$B16,'Copper network'!E$8:E$60)</f>
        <v>190272</v>
      </c>
      <c r="E16" s="79">
        <f>SUMIF('Copper network'!$C$8:$C$60,'Fibre network'!$B16,'Copper network'!F$8:F$60)</f>
        <v>151764</v>
      </c>
      <c r="F16" s="79">
        <f>SUMIF('Copper network'!$C$8:$C$60,'Fibre network'!$B16,'Copper network'!G$8:G$60)</f>
        <v>12258</v>
      </c>
      <c r="G16" s="79">
        <f>SUMIF('Copper network'!$C$8:$C$60,'Fibre network'!$B16,'Copper network'!H$8:H$60)</f>
        <v>438610</v>
      </c>
      <c r="H16" s="79">
        <f>SUMIF('Copper network'!$C$8:$C$60,'Fibre network'!$B16,'Copper network'!I$8:I$60)</f>
        <v>314700</v>
      </c>
      <c r="I16" s="79">
        <f>SUMIF('Copper network'!$C$8:$C$60,'Fibre network'!$B16,'Copper network'!J$8:J$60)</f>
        <v>84315</v>
      </c>
      <c r="J16" s="81">
        <f>SUMIF('Copper network'!$C$8:$C$60,'Fibre network'!$B16,'Copper network'!K$8:K$60)</f>
        <v>72550.44</v>
      </c>
      <c r="K16" s="81">
        <f>SUMIF('Copper network'!$C$8:$C$60,'Fibre network'!$B16,'Copper network'!L$8:L$60)</f>
        <v>157834.56</v>
      </c>
      <c r="L16" s="79">
        <f>SUMIF('Copper network'!$C$8:$C$60,'Fibre network'!$B16,'Copper network'!M$8:M$60)</f>
        <v>1356</v>
      </c>
      <c r="M16" s="79">
        <f>SUMIF('Copper network'!$C$8:$C$60,'Fibre network'!$B16,'Copper network'!N$8:N$60)</f>
        <v>65460</v>
      </c>
      <c r="N16" s="80">
        <f>'Fibre '!B69</f>
        <v>6.3709547525240637</v>
      </c>
      <c r="O16" s="80">
        <f>AVERAGEIF('Copper network'!$C$8:$C$60,'Fibre network'!$B16,'Copper network'!R$8:R$60)</f>
        <v>0.10904335923444744</v>
      </c>
      <c r="P16" s="80">
        <f>AVERAGEIF('Copper network'!$C$8:$C$60,'Fibre network'!$B16,'Copper network'!S$8:S$60)</f>
        <v>0.13047574003980902</v>
      </c>
      <c r="Q16" s="80">
        <f>AVERAGEIF('Copper network'!$C$8:$C$60,'Fibre network'!$B16,'Copper network'!T$8:T$60)</f>
        <v>8.3712476024000414E-3</v>
      </c>
      <c r="R16" s="82">
        <f>AVERAGEIF('Copper network'!$C$8:$C$60,'Fibre network'!$B16,'Copper network'!U$8:U$60)</f>
        <v>0.88749999999999996</v>
      </c>
      <c r="S16" s="82">
        <f>AVERAGEIF('Copper network'!$C$8:$C$60,'Fibre network'!$B16,'Copper network'!V$8:V$60)</f>
        <v>0.05</v>
      </c>
      <c r="T16" s="82">
        <f>AVERAGEIF('Copper network'!$C$8:$C$60,'Fibre network'!$B16,'Copper network'!W$8:W$60)</f>
        <v>6.25E-2</v>
      </c>
      <c r="U16" s="82">
        <f>AVERAGEIF('Copper network'!$C$8:$C$60,'Fibre network'!$B16,'Copper network'!X$8:X$60)</f>
        <v>0.87976190476190474</v>
      </c>
      <c r="V16" s="82">
        <f>AVERAGEIF('Copper network'!$C$8:$C$60,'Fibre network'!$B16,'Copper network'!Y$8:Y$60)</f>
        <v>0.12142857142857141</v>
      </c>
    </row>
    <row r="17" spans="1:22" ht="15" thickBot="1">
      <c r="A17" s="1">
        <f t="shared" si="0"/>
        <v>10</v>
      </c>
      <c r="B17" s="4" t="str">
        <f>'Fibre '!A70</f>
        <v>ITN</v>
      </c>
      <c r="C17" s="79">
        <f>SUMIF('Copper network'!$C$8:$C$60,'Fibre network'!$B17,'Copper network'!D$8:D$60)</f>
        <v>44665</v>
      </c>
      <c r="D17" s="79">
        <f>SUMIF('Copper network'!$C$8:$C$60,'Fibre network'!$B17,'Copper network'!E$8:E$60)</f>
        <v>244888</v>
      </c>
      <c r="E17" s="79">
        <f>SUMIF('Copper network'!$C$8:$C$60,'Fibre network'!$B17,'Copper network'!F$8:F$60)</f>
        <v>100383</v>
      </c>
      <c r="F17" s="79">
        <f>SUMIF('Copper network'!$C$8:$C$60,'Fibre network'!$B17,'Copper network'!G$8:G$60)</f>
        <v>11835</v>
      </c>
      <c r="G17" s="79">
        <f>SUMIF('Copper network'!$C$8:$C$60,'Fibre network'!$B17,'Copper network'!H$8:H$60)</f>
        <v>401770</v>
      </c>
      <c r="H17" s="79">
        <f>SUMIF('Copper network'!$C$8:$C$60,'Fibre network'!$B17,'Copper network'!I$8:I$60)</f>
        <v>288268</v>
      </c>
      <c r="I17" s="79">
        <f>SUMIF('Copper network'!$C$8:$C$60,'Fibre network'!$B17,'Copper network'!J$8:J$60)</f>
        <v>44665</v>
      </c>
      <c r="J17" s="81">
        <f>SUMIF('Copper network'!$C$8:$C$60,'Fibre network'!$B17,'Copper network'!K$8:K$60)</f>
        <v>139204.68</v>
      </c>
      <c r="K17" s="81">
        <f>SUMIF('Copper network'!$C$8:$C$60,'Fibre network'!$B17,'Copper network'!L$8:L$60)</f>
        <v>104398.32</v>
      </c>
      <c r="L17" s="79">
        <f>SUMIF('Copper network'!$C$8:$C$60,'Fibre network'!$B17,'Copper network'!M$8:M$60)</f>
        <v>864</v>
      </c>
      <c r="M17" s="79">
        <f>SUMIF('Copper network'!$C$8:$C$60,'Fibre network'!$B17,'Copper network'!N$8:N$60)</f>
        <v>50085</v>
      </c>
      <c r="N17" s="80">
        <f>'Fibre '!B70</f>
        <v>5.1239999999999997</v>
      </c>
      <c r="O17" s="80">
        <f>AVERAGEIF('Copper network'!$C$8:$C$60,'Fibre network'!$B17,'Copper network'!R$8:R$60)</f>
        <v>0.19416369889938911</v>
      </c>
      <c r="P17" s="80">
        <f>AVERAGEIF('Copper network'!$C$8:$C$60,'Fibre network'!$B17,'Copper network'!S$8:S$60)</f>
        <v>0.10286199213124904</v>
      </c>
      <c r="Q17" s="80">
        <f>AVERAGEIF('Copper network'!$C$8:$C$60,'Fibre network'!$B17,'Copper network'!T$8:T$60)</f>
        <v>1.0522807945174947E-2</v>
      </c>
      <c r="R17" s="82">
        <f>AVERAGEIF('Copper network'!$C$8:$C$60,'Fibre network'!$B17,'Copper network'!U$8:U$60)</f>
        <v>0.82499999999999996</v>
      </c>
      <c r="S17" s="82">
        <f>AVERAGEIF('Copper network'!$C$8:$C$60,'Fibre network'!$B17,'Copper network'!V$8:V$60)</f>
        <v>7.5000000000000011E-2</v>
      </c>
      <c r="T17" s="82">
        <f>AVERAGEIF('Copper network'!$C$8:$C$60,'Fibre network'!$B17,'Copper network'!W$8:W$60)</f>
        <v>0.1</v>
      </c>
      <c r="U17" s="82">
        <f>AVERAGEIF('Copper network'!$C$8:$C$60,'Fibre network'!$B17,'Copper network'!X$8:X$60)</f>
        <v>0.85000000000000009</v>
      </c>
      <c r="V17" s="82">
        <f>AVERAGEIF('Copper network'!$C$8:$C$60,'Fibre network'!$B17,'Copper network'!Y$8:Y$60)</f>
        <v>0.15000000000000002</v>
      </c>
    </row>
    <row r="18" spans="1:22" ht="15" thickBot="1">
      <c r="A18" s="1">
        <f t="shared" si="0"/>
        <v>11</v>
      </c>
      <c r="B18" s="4" t="str">
        <f>'Fibre '!A71</f>
        <v>JAW</v>
      </c>
      <c r="C18" s="79">
        <f>SUMIF('Copper network'!$C$8:$C$60,'Fibre network'!$B18,'Copper network'!D$8:D$60)</f>
        <v>1482</v>
      </c>
      <c r="D18" s="79">
        <f>SUMIF('Copper network'!$C$8:$C$60,'Fibre network'!$B18,'Copper network'!E$8:E$60)</f>
        <v>12344</v>
      </c>
      <c r="E18" s="79">
        <f>SUMIF('Copper network'!$C$8:$C$60,'Fibre network'!$B18,'Copper network'!F$8:F$60)</f>
        <v>3947</v>
      </c>
      <c r="F18" s="79">
        <f>SUMIF('Copper network'!$C$8:$C$60,'Fibre network'!$B18,'Copper network'!G$8:G$60)</f>
        <v>478</v>
      </c>
      <c r="G18" s="79">
        <f>SUMIF('Copper network'!$C$8:$C$60,'Fibre network'!$B18,'Copper network'!H$8:H$60)</f>
        <v>18251</v>
      </c>
      <c r="H18" s="79">
        <f>SUMIF('Copper network'!$C$8:$C$60,'Fibre network'!$B18,'Copper network'!I$8:I$60)</f>
        <v>13095</v>
      </c>
      <c r="I18" s="79">
        <f>SUMIF('Copper network'!$C$8:$C$60,'Fibre network'!$B18,'Copper network'!J$8:J$60)</f>
        <v>1482</v>
      </c>
      <c r="J18" s="81">
        <f>SUMIF('Copper network'!$C$8:$C$60,'Fibre network'!$B18,'Copper network'!K$8:K$60)</f>
        <v>7508.12</v>
      </c>
      <c r="K18" s="81">
        <f>SUMIF('Copper network'!$C$8:$C$60,'Fibre network'!$B18,'Copper network'!L$8:L$60)</f>
        <v>4104.88</v>
      </c>
      <c r="L18" s="79">
        <f>SUMIF('Copper network'!$C$8:$C$60,'Fibre network'!$B18,'Copper network'!M$8:M$60)</f>
        <v>96</v>
      </c>
      <c r="M18" s="79">
        <f>SUMIF('Copper network'!$C$8:$C$60,'Fibre network'!$B18,'Copper network'!N$8:N$60)</f>
        <v>10815</v>
      </c>
      <c r="N18" s="80">
        <f>'Fibre '!B71</f>
        <v>1.132535568411039</v>
      </c>
      <c r="O18" s="80">
        <f>AVERAGEIF('Copper network'!$C$8:$C$60,'Fibre network'!$B18,'Copper network'!R$8:R$60)</f>
        <v>0.53103328158580099</v>
      </c>
      <c r="P18" s="80">
        <f>AVERAGEIF('Copper network'!$C$8:$C$60,'Fibre network'!$B18,'Copper network'!S$8:S$60)</f>
        <v>0.10286199213124904</v>
      </c>
      <c r="Q18" s="80">
        <f>AVERAGEIF('Copper network'!$C$8:$C$60,'Fibre network'!$B18,'Copper network'!T$8:T$60)</f>
        <v>9.4820305677898818E-3</v>
      </c>
      <c r="R18" s="82">
        <f>AVERAGEIF('Copper network'!$C$8:$C$60,'Fibre network'!$B18,'Copper network'!U$8:U$60)</f>
        <v>0.57499999999999996</v>
      </c>
      <c r="S18" s="82">
        <f>AVERAGEIF('Copper network'!$C$8:$C$60,'Fibre network'!$B18,'Copper network'!V$8:V$60)</f>
        <v>0.125</v>
      </c>
      <c r="T18" s="82">
        <f>AVERAGEIF('Copper network'!$C$8:$C$60,'Fibre network'!$B18,'Copper network'!W$8:W$60)</f>
        <v>0.30000000000000004</v>
      </c>
      <c r="U18" s="82">
        <f>AVERAGEIF('Copper network'!$C$8:$C$60,'Fibre network'!$B18,'Copper network'!X$8:X$60)</f>
        <v>0.4</v>
      </c>
      <c r="V18" s="82">
        <f>AVERAGEIF('Copper network'!$C$8:$C$60,'Fibre network'!$B18,'Copper network'!Y$8:Y$60)</f>
        <v>0.6</v>
      </c>
    </row>
    <row r="19" spans="1:22" ht="15" thickBot="1">
      <c r="A19" s="1">
        <f t="shared" si="0"/>
        <v>12</v>
      </c>
      <c r="B19" s="4" t="str">
        <f>'Fibre '!A72</f>
        <v>LID</v>
      </c>
      <c r="C19" s="79">
        <f>SUMIF('Copper network'!$C$8:$C$60,'Fibre network'!$B19,'Copper network'!D$8:D$60)</f>
        <v>465</v>
      </c>
      <c r="D19" s="79">
        <f>SUMIF('Copper network'!$C$8:$C$60,'Fibre network'!$B19,'Copper network'!E$8:E$60)</f>
        <v>3870</v>
      </c>
      <c r="E19" s="79">
        <f>SUMIF('Copper network'!$C$8:$C$60,'Fibre network'!$B19,'Copper network'!F$8:F$60)</f>
        <v>1237</v>
      </c>
      <c r="F19" s="79">
        <f>SUMIF('Copper network'!$C$8:$C$60,'Fibre network'!$B19,'Copper network'!G$8:G$60)</f>
        <v>150</v>
      </c>
      <c r="G19" s="79">
        <f>SUMIF('Copper network'!$C$8:$C$60,'Fibre network'!$B19,'Copper network'!H$8:H$60)</f>
        <v>5723</v>
      </c>
      <c r="H19" s="79">
        <f>SUMIF('Copper network'!$C$8:$C$60,'Fibre network'!$B19,'Copper network'!I$8:I$60)</f>
        <v>4106</v>
      </c>
      <c r="I19" s="79">
        <f>SUMIF('Copper network'!$C$8:$C$60,'Fibre network'!$B19,'Copper network'!J$8:J$60)</f>
        <v>465</v>
      </c>
      <c r="J19" s="81">
        <f>SUMIF('Copper network'!$C$8:$C$60,'Fibre network'!$B19,'Copper network'!K$8:K$60)</f>
        <v>2354.52</v>
      </c>
      <c r="K19" s="81">
        <f>SUMIF('Copper network'!$C$8:$C$60,'Fibre network'!$B19,'Copper network'!L$8:L$60)</f>
        <v>1286.48</v>
      </c>
      <c r="L19" s="79">
        <f>SUMIF('Copper network'!$C$8:$C$60,'Fibre network'!$B19,'Copper network'!M$8:M$60)</f>
        <v>72</v>
      </c>
      <c r="M19" s="79">
        <f>SUMIF('Copper network'!$C$8:$C$60,'Fibre network'!$B19,'Copper network'!N$8:N$60)</f>
        <v>1680</v>
      </c>
      <c r="N19" s="80">
        <f>'Fibre '!B72</f>
        <v>1.9751365489790509</v>
      </c>
      <c r="O19" s="80">
        <f>AVERAGEIF('Copper network'!$C$8:$C$60,'Fibre network'!$B19,'Copper network'!R$8:R$60)</f>
        <v>0.60259047833685142</v>
      </c>
      <c r="P19" s="80">
        <f>AVERAGEIF('Copper network'!$C$8:$C$60,'Fibre network'!$B19,'Copper network'!S$8:S$60)</f>
        <v>9.6095687887972348E-2</v>
      </c>
      <c r="Q19" s="80">
        <f>AVERAGEIF('Copper network'!$C$8:$C$60,'Fibre network'!$B19,'Copper network'!T$8:T$60)</f>
        <v>1.590768290114767E-2</v>
      </c>
      <c r="R19" s="82">
        <f>AVERAGEIF('Copper network'!$C$8:$C$60,'Fibre network'!$B19,'Copper network'!U$8:U$60)</f>
        <v>0.25</v>
      </c>
      <c r="S19" s="82">
        <f>AVERAGEIF('Copper network'!$C$8:$C$60,'Fibre network'!$B19,'Copper network'!V$8:V$60)</f>
        <v>0.05</v>
      </c>
      <c r="T19" s="82">
        <f>AVERAGEIF('Copper network'!$C$8:$C$60,'Fibre network'!$B19,'Copper network'!W$8:W$60)</f>
        <v>0.7</v>
      </c>
      <c r="U19" s="82">
        <f>AVERAGEIF('Copper network'!$C$8:$C$60,'Fibre network'!$B19,'Copper network'!X$8:X$60)</f>
        <v>0.87976190476190486</v>
      </c>
      <c r="V19" s="82">
        <f>AVERAGEIF('Copper network'!$C$8:$C$60,'Fibre network'!$B19,'Copper network'!Y$8:Y$60)</f>
        <v>0.12142857142857141</v>
      </c>
    </row>
    <row r="20" spans="1:22" ht="15" thickBot="1">
      <c r="A20" s="1">
        <f t="shared" si="0"/>
        <v>13</v>
      </c>
      <c r="B20" s="4" t="str">
        <f>'Fibre '!A73</f>
        <v>MBG</v>
      </c>
      <c r="C20" s="79">
        <f>SUMIF('Copper network'!$C$8:$C$60,'Fibre network'!$B20,'Copper network'!D$8:D$60)</f>
        <v>36009</v>
      </c>
      <c r="D20" s="79">
        <f>SUMIF('Copper network'!$C$8:$C$60,'Fibre network'!$B20,'Copper network'!E$8:E$60)</f>
        <v>185435</v>
      </c>
      <c r="E20" s="79">
        <f>SUMIF('Copper network'!$C$8:$C$60,'Fibre network'!$B20,'Copper network'!F$8:F$60)</f>
        <v>67533</v>
      </c>
      <c r="F20" s="79">
        <f>SUMIF('Copper network'!$C$8:$C$60,'Fibre network'!$B20,'Copper network'!G$8:G$60)</f>
        <v>5524</v>
      </c>
      <c r="G20" s="79">
        <f>SUMIF('Copper network'!$C$8:$C$60,'Fibre network'!$B20,'Copper network'!H$8:H$60)</f>
        <v>294502</v>
      </c>
      <c r="H20" s="79">
        <f>SUMIF('Copper network'!$C$8:$C$60,'Fibre network'!$B20,'Copper network'!I$8:I$60)</f>
        <v>211304</v>
      </c>
      <c r="I20" s="79">
        <f>SUMIF('Copper network'!$C$8:$C$60,'Fibre network'!$B20,'Copper network'!J$8:J$60)</f>
        <v>36009</v>
      </c>
      <c r="J20" s="81">
        <f>SUMIF('Copper network'!$C$8:$C$60,'Fibre network'!$B20,'Copper network'!K$8:K$60)</f>
        <v>105060.68</v>
      </c>
      <c r="K20" s="81">
        <f>SUMIF('Copper network'!$C$8:$C$60,'Fibre network'!$B20,'Copper network'!L$8:L$60)</f>
        <v>70234.320000000007</v>
      </c>
      <c r="L20" s="79">
        <f>SUMIF('Copper network'!$C$8:$C$60,'Fibre network'!$B20,'Copper network'!M$8:M$60)</f>
        <v>876</v>
      </c>
      <c r="M20" s="79">
        <f>SUMIF('Copper network'!$C$8:$C$60,'Fibre network'!$B20,'Copper network'!N$8:N$60)</f>
        <v>56865</v>
      </c>
      <c r="N20" s="80">
        <f>'Fibre '!B73</f>
        <v>6.4486802611921767</v>
      </c>
      <c r="O20" s="80">
        <f>AVERAGEIF('Copper network'!$C$8:$C$60,'Fibre network'!$B20,'Copper network'!R$8:R$60)</f>
        <v>0.17019751799389859</v>
      </c>
      <c r="P20" s="80">
        <f>AVERAGEIF('Copper network'!$C$8:$C$60,'Fibre network'!$B20,'Copper network'!S$8:S$60)</f>
        <v>8.0310228340071607E-2</v>
      </c>
      <c r="Q20" s="80">
        <f>AVERAGEIF('Copper network'!$C$8:$C$60,'Fibre network'!$B20,'Copper network'!T$8:T$60)</f>
        <v>6.7981775087622544E-3</v>
      </c>
      <c r="R20" s="82">
        <f>AVERAGEIF('Copper network'!$C$8:$C$60,'Fibre network'!$B20,'Copper network'!U$8:U$60)</f>
        <v>0.83333333333333337</v>
      </c>
      <c r="S20" s="82">
        <f>AVERAGEIF('Copper network'!$C$8:$C$60,'Fibre network'!$B20,'Copper network'!V$8:V$60)</f>
        <v>3.3333333333333333E-2</v>
      </c>
      <c r="T20" s="82">
        <f>AVERAGEIF('Copper network'!$C$8:$C$60,'Fibre network'!$B20,'Copper network'!W$8:W$60)</f>
        <v>0.13333333333333333</v>
      </c>
      <c r="U20" s="82">
        <f>AVERAGEIF('Copper network'!$C$8:$C$60,'Fibre network'!$B20,'Copper network'!X$8:X$60)</f>
        <v>1</v>
      </c>
      <c r="V20" s="82">
        <f>AVERAGEIF('Copper network'!$C$8:$C$60,'Fibre network'!$B20,'Copper network'!Y$8:Y$60)</f>
        <v>0</v>
      </c>
    </row>
    <row r="21" spans="1:22" ht="15" thickBot="1">
      <c r="A21" s="1">
        <f t="shared" si="0"/>
        <v>14</v>
      </c>
      <c r="B21" s="4" t="str">
        <f>'Fibre '!A74</f>
        <v>MMR</v>
      </c>
      <c r="C21" s="79">
        <f>SUMIF('Copper network'!$C$8:$C$60,'Fibre network'!$B21,'Copper network'!D$8:D$60)</f>
        <v>21142</v>
      </c>
      <c r="D21" s="79">
        <f>SUMIF('Copper network'!$C$8:$C$60,'Fibre network'!$B21,'Copper network'!E$8:E$60)</f>
        <v>115920</v>
      </c>
      <c r="E21" s="79">
        <f>SUMIF('Copper network'!$C$8:$C$60,'Fibre network'!$B21,'Copper network'!F$8:F$60)</f>
        <v>47517</v>
      </c>
      <c r="F21" s="79">
        <f>SUMIF('Copper network'!$C$8:$C$60,'Fibre network'!$B21,'Copper network'!G$8:G$60)</f>
        <v>5601</v>
      </c>
      <c r="G21" s="79">
        <f>SUMIF('Copper network'!$C$8:$C$60,'Fibre network'!$B21,'Copper network'!H$8:H$60)</f>
        <v>190182</v>
      </c>
      <c r="H21" s="79">
        <f>SUMIF('Copper network'!$C$8:$C$60,'Fibre network'!$B21,'Copper network'!I$8:I$60)</f>
        <v>136455</v>
      </c>
      <c r="I21" s="79">
        <f>SUMIF('Copper network'!$C$8:$C$60,'Fibre network'!$B21,'Copper network'!J$8:J$60)</f>
        <v>21142</v>
      </c>
      <c r="J21" s="81">
        <f>SUMIF('Copper network'!$C$8:$C$60,'Fibre network'!$B21,'Copper network'!K$8:K$60)</f>
        <v>65895.319999999992</v>
      </c>
      <c r="K21" s="81">
        <f>SUMIF('Copper network'!$C$8:$C$60,'Fibre network'!$B21,'Copper network'!L$8:L$60)</f>
        <v>49417.680000000008</v>
      </c>
      <c r="L21" s="79">
        <f>SUMIF('Copper network'!$C$8:$C$60,'Fibre network'!$B21,'Copper network'!M$8:M$60)</f>
        <v>636</v>
      </c>
      <c r="M21" s="79">
        <f>SUMIF('Copper network'!$C$8:$C$60,'Fibre network'!$B21,'Copper network'!N$8:N$60)</f>
        <v>45225</v>
      </c>
      <c r="N21" s="80">
        <f>'Fibre '!B74</f>
        <v>0.76800000000000002</v>
      </c>
      <c r="O21" s="80">
        <f>AVERAGEIF('Copper network'!$C$8:$C$60,'Fibre network'!$B21,'Copper network'!R$8:R$60)</f>
        <v>0.23406398976357451</v>
      </c>
      <c r="P21" s="80">
        <f>AVERAGEIF('Copper network'!$C$8:$C$60,'Fibre network'!$B21,'Copper network'!S$8:S$60)</f>
        <v>0.10286199213124904</v>
      </c>
      <c r="Q21" s="80">
        <f>AVERAGEIF('Copper network'!$C$8:$C$60,'Fibre network'!$B21,'Copper network'!T$8:T$60)</f>
        <v>1.1888514582544512E-2</v>
      </c>
      <c r="R21" s="82">
        <f>AVERAGEIF('Copper network'!$C$8:$C$60,'Fibre network'!$B21,'Copper network'!U$8:U$60)</f>
        <v>0.8</v>
      </c>
      <c r="S21" s="82">
        <f>AVERAGEIF('Copper network'!$C$8:$C$60,'Fibre network'!$B21,'Copper network'!V$8:V$60)</f>
        <v>0.1</v>
      </c>
      <c r="T21" s="82">
        <f>AVERAGEIF('Copper network'!$C$8:$C$60,'Fibre network'!$B21,'Copper network'!W$8:W$60)</f>
        <v>0.1</v>
      </c>
      <c r="U21" s="82">
        <f>AVERAGEIF('Copper network'!$C$8:$C$60,'Fibre network'!$B21,'Copper network'!X$8:X$60)</f>
        <v>1</v>
      </c>
      <c r="V21" s="82">
        <f>AVERAGEIF('Copper network'!$C$8:$C$60,'Fibre network'!$B21,'Copper network'!Y$8:Y$60)</f>
        <v>0</v>
      </c>
    </row>
    <row r="22" spans="1:22" ht="15" thickBot="1">
      <c r="A22" s="1">
        <f t="shared" si="0"/>
        <v>15</v>
      </c>
      <c r="B22" s="4" t="str">
        <f>'Fibre '!A75</f>
        <v>NIT</v>
      </c>
      <c r="C22" s="79">
        <f>SUMIF('Copper network'!$C$8:$C$60,'Fibre network'!$B22,'Copper network'!D$8:D$60)</f>
        <v>27640</v>
      </c>
      <c r="D22" s="79">
        <f>SUMIF('Copper network'!$C$8:$C$60,'Fibre network'!$B22,'Copper network'!E$8:E$60)</f>
        <v>151547</v>
      </c>
      <c r="E22" s="79">
        <f>SUMIF('Copper network'!$C$8:$C$60,'Fibre network'!$B22,'Copper network'!F$8:F$60)</f>
        <v>62122</v>
      </c>
      <c r="F22" s="79">
        <f>SUMIF('Copper network'!$C$8:$C$60,'Fibre network'!$B22,'Copper network'!G$8:G$60)</f>
        <v>7324</v>
      </c>
      <c r="G22" s="79">
        <f>SUMIF('Copper network'!$C$8:$C$60,'Fibre network'!$B22,'Copper network'!H$8:H$60)</f>
        <v>248633</v>
      </c>
      <c r="H22" s="79">
        <f>SUMIF('Copper network'!$C$8:$C$60,'Fibre network'!$B22,'Copper network'!I$8:I$60)</f>
        <v>178393</v>
      </c>
      <c r="I22" s="79">
        <f>SUMIF('Copper network'!$C$8:$C$60,'Fibre network'!$B22,'Copper network'!J$8:J$60)</f>
        <v>27640</v>
      </c>
      <c r="J22" s="81">
        <f>SUMIF('Copper network'!$C$8:$C$60,'Fibre network'!$B22,'Copper network'!K$8:K$60)</f>
        <v>86146.12</v>
      </c>
      <c r="K22" s="81">
        <f>SUMIF('Copper network'!$C$8:$C$60,'Fibre network'!$B22,'Copper network'!L$8:L$60)</f>
        <v>64606.880000000005</v>
      </c>
      <c r="L22" s="79">
        <f>SUMIF('Copper network'!$C$8:$C$60,'Fibre network'!$B22,'Copper network'!M$8:M$60)</f>
        <v>636</v>
      </c>
      <c r="M22" s="79">
        <f>SUMIF('Copper network'!$C$8:$C$60,'Fibre network'!$B22,'Copper network'!N$8:N$60)</f>
        <v>43065</v>
      </c>
      <c r="N22" s="80">
        <f>'Fibre '!B75</f>
        <v>4.9554706868224718</v>
      </c>
      <c r="O22" s="80">
        <f>AVERAGEIF('Copper network'!$C$8:$C$60,'Fibre network'!$B22,'Copper network'!R$8:R$60)</f>
        <v>0.19350183902842394</v>
      </c>
      <c r="P22" s="80">
        <f>AVERAGEIF('Copper network'!$C$8:$C$60,'Fibre network'!$B22,'Copper network'!S$8:S$60)</f>
        <v>0.10286199213124904</v>
      </c>
      <c r="Q22" s="80">
        <f>AVERAGEIF('Copper network'!$C$8:$C$60,'Fibre network'!$B22,'Copper network'!T$8:T$60)</f>
        <v>9.8804916282604193E-3</v>
      </c>
      <c r="R22" s="82">
        <f>AVERAGEIF('Copper network'!$C$8:$C$60,'Fibre network'!$B22,'Copper network'!U$8:U$60)</f>
        <v>0.75</v>
      </c>
      <c r="S22" s="82">
        <f>AVERAGEIF('Copper network'!$C$8:$C$60,'Fibre network'!$B22,'Copper network'!V$8:V$60)</f>
        <v>0.1</v>
      </c>
      <c r="T22" s="82">
        <f>AVERAGEIF('Copper network'!$C$8:$C$60,'Fibre network'!$B22,'Copper network'!W$8:W$60)</f>
        <v>0.15</v>
      </c>
      <c r="U22" s="82">
        <f>AVERAGEIF('Copper network'!$C$8:$C$60,'Fibre network'!$B22,'Copper network'!X$8:X$60)</f>
        <v>0.95</v>
      </c>
      <c r="V22" s="82">
        <f>AVERAGEIF('Copper network'!$C$8:$C$60,'Fibre network'!$B22,'Copper network'!Y$8:Y$60)</f>
        <v>0.05</v>
      </c>
    </row>
    <row r="23" spans="1:22" ht="15" thickBot="1">
      <c r="A23" s="1">
        <f t="shared" si="0"/>
        <v>16</v>
      </c>
      <c r="B23" s="4" t="str">
        <f>'Fibre '!A76</f>
        <v>OMR</v>
      </c>
      <c r="C23" s="79">
        <f>SUMIF('Copper network'!$C$8:$C$60,'Fibre network'!$B23,'Copper network'!D$8:D$60)</f>
        <v>13144</v>
      </c>
      <c r="D23" s="79">
        <f>SUMIF('Copper network'!$C$8:$C$60,'Fibre network'!$B23,'Copper network'!E$8:E$60)</f>
        <v>109402</v>
      </c>
      <c r="E23" s="79">
        <f>SUMIF('Copper network'!$C$8:$C$60,'Fibre network'!$B23,'Copper network'!F$8:F$60)</f>
        <v>34981</v>
      </c>
      <c r="F23" s="79">
        <f>SUMIF('Copper network'!$C$8:$C$60,'Fibre network'!$B23,'Copper network'!G$8:G$60)</f>
        <v>4237</v>
      </c>
      <c r="G23" s="79">
        <f>SUMIF('Copper network'!$C$8:$C$60,'Fibre network'!$B23,'Copper network'!H$8:H$60)</f>
        <v>161762</v>
      </c>
      <c r="H23" s="79">
        <f>SUMIF('Copper network'!$C$8:$C$60,'Fibre network'!$B23,'Copper network'!I$8:I$60)</f>
        <v>116063</v>
      </c>
      <c r="I23" s="79">
        <f>SUMIF('Copper network'!$C$8:$C$60,'Fibre network'!$B23,'Copper network'!J$8:J$60)</f>
        <v>13144</v>
      </c>
      <c r="J23" s="81">
        <f>SUMIF('Copper network'!$C$8:$C$60,'Fibre network'!$B23,'Copper network'!K$8:K$60)</f>
        <v>66538.759999999995</v>
      </c>
      <c r="K23" s="81">
        <f>SUMIF('Copper network'!$C$8:$C$60,'Fibre network'!$B23,'Copper network'!L$8:L$60)</f>
        <v>36380.240000000005</v>
      </c>
      <c r="L23" s="79">
        <f>SUMIF('Copper network'!$C$8:$C$60,'Fibre network'!$B23,'Copper network'!M$8:M$60)</f>
        <v>396</v>
      </c>
      <c r="M23" s="79">
        <f>SUMIF('Copper network'!$C$8:$C$60,'Fibre network'!$B23,'Copper network'!N$8:N$60)</f>
        <v>22635</v>
      </c>
      <c r="N23" s="80">
        <f>'Fibre '!B76</f>
        <v>2.2880000000000003</v>
      </c>
      <c r="O23" s="80">
        <f>AVERAGEIF('Copper network'!$C$8:$C$60,'Fibre network'!$B23,'Copper network'!R$8:R$60)</f>
        <v>0.35601610657126032</v>
      </c>
      <c r="P23" s="80">
        <f>AVERAGEIF('Copper network'!$C$8:$C$60,'Fibre network'!$B23,'Copper network'!S$8:S$60)</f>
        <v>0.10286199213124904</v>
      </c>
      <c r="Q23" s="80">
        <f>AVERAGEIF('Copper network'!$C$8:$C$60,'Fibre network'!$B23,'Copper network'!T$8:T$60)</f>
        <v>1.3158496763196468E-2</v>
      </c>
      <c r="R23" s="82">
        <f>AVERAGEIF('Copper network'!$C$8:$C$60,'Fibre network'!$B23,'Copper network'!U$8:U$60)</f>
        <v>0.76666666666666661</v>
      </c>
      <c r="S23" s="82">
        <f>AVERAGEIF('Copper network'!$C$8:$C$60,'Fibre network'!$B23,'Copper network'!V$8:V$60)</f>
        <v>3.3333333333333333E-2</v>
      </c>
      <c r="T23" s="82">
        <f>AVERAGEIF('Copper network'!$C$8:$C$60,'Fibre network'!$B23,'Copper network'!W$8:W$60)</f>
        <v>0.19999999999999998</v>
      </c>
      <c r="U23" s="82">
        <f>AVERAGEIF('Copper network'!$C$8:$C$60,'Fibre network'!$B23,'Copper network'!X$8:X$60)</f>
        <v>0.3666666666666667</v>
      </c>
      <c r="V23" s="82">
        <f>AVERAGEIF('Copper network'!$C$8:$C$60,'Fibre network'!$B23,'Copper network'!Y$8:Y$60)</f>
        <v>0.6333333333333333</v>
      </c>
    </row>
    <row r="24" spans="1:22" ht="15" thickBot="1">
      <c r="A24" s="1">
        <f t="shared" si="0"/>
        <v>17</v>
      </c>
      <c r="B24" s="4" t="str">
        <f>'Fibre '!A77</f>
        <v>RAN</v>
      </c>
      <c r="C24" s="79">
        <f>SUMIF('Copper network'!$C$8:$C$60,'Fibre network'!$B24,'Copper network'!D$8:D$60)</f>
        <v>30184</v>
      </c>
      <c r="D24" s="79">
        <f>SUMIF('Copper network'!$C$8:$C$60,'Fibre network'!$B24,'Copper network'!E$8:E$60)</f>
        <v>251256</v>
      </c>
      <c r="E24" s="79">
        <f>SUMIF('Copper network'!$C$8:$C$60,'Fibre network'!$B24,'Copper network'!F$8:F$60)</f>
        <v>80339</v>
      </c>
      <c r="F24" s="79">
        <f>SUMIF('Copper network'!$C$8:$C$60,'Fibre network'!$B24,'Copper network'!G$8:G$60)</f>
        <v>9731</v>
      </c>
      <c r="G24" s="79">
        <f>SUMIF('Copper network'!$C$8:$C$60,'Fibre network'!$B24,'Copper network'!H$8:H$60)</f>
        <v>371510</v>
      </c>
      <c r="H24" s="79">
        <f>SUMIF('Copper network'!$C$8:$C$60,'Fibre network'!$B24,'Copper network'!I$8:I$60)</f>
        <v>266557</v>
      </c>
      <c r="I24" s="79">
        <f>SUMIF('Copper network'!$C$8:$C$60,'Fibre network'!$B24,'Copper network'!J$8:J$60)</f>
        <v>30184</v>
      </c>
      <c r="J24" s="81">
        <f>SUMIF('Copper network'!$C$8:$C$60,'Fibre network'!$B24,'Copper network'!K$8:K$60)</f>
        <v>152820.44</v>
      </c>
      <c r="K24" s="81">
        <f>SUMIF('Copper network'!$C$8:$C$60,'Fibre network'!$B24,'Copper network'!L$8:L$60)</f>
        <v>83552.560000000012</v>
      </c>
      <c r="L24" s="79">
        <f>SUMIF('Copper network'!$C$8:$C$60,'Fibre network'!$B24,'Copper network'!M$8:M$60)</f>
        <v>924</v>
      </c>
      <c r="M24" s="79">
        <f>SUMIF('Copper network'!$C$8:$C$60,'Fibre network'!$B24,'Copper network'!N$8:N$60)</f>
        <v>68130</v>
      </c>
      <c r="N24" s="80">
        <f>'Fibre '!B77</f>
        <v>1.8779999999999999</v>
      </c>
      <c r="O24" s="80">
        <f>AVERAGEIF('Copper network'!$C$8:$C$60,'Fibre network'!$B24,'Copper network'!R$8:R$60)</f>
        <v>0.16683139357102059</v>
      </c>
      <c r="P24" s="80">
        <f>AVERAGEIF('Copper network'!$C$8:$C$60,'Fibre network'!$B24,'Copper network'!S$8:S$60)</f>
        <v>0.10286199213124904</v>
      </c>
      <c r="Q24" s="80">
        <f>AVERAGEIF('Copper network'!$C$8:$C$60,'Fibre network'!$B24,'Copper network'!T$8:T$60)</f>
        <v>8.8182829259190985E-3</v>
      </c>
      <c r="R24" s="82">
        <f>AVERAGEIF('Copper network'!$C$8:$C$60,'Fibre network'!$B24,'Copper network'!U$8:U$60)</f>
        <v>0.9</v>
      </c>
      <c r="S24" s="82">
        <f>AVERAGEIF('Copper network'!$C$8:$C$60,'Fibre network'!$B24,'Copper network'!V$8:V$60)</f>
        <v>0.05</v>
      </c>
      <c r="T24" s="82">
        <f>AVERAGEIF('Copper network'!$C$8:$C$60,'Fibre network'!$B24,'Copper network'!W$8:W$60)</f>
        <v>0.05</v>
      </c>
      <c r="U24" s="82">
        <f>AVERAGEIF('Copper network'!$C$8:$C$60,'Fibre network'!$B24,'Copper network'!X$8:X$60)</f>
        <v>0</v>
      </c>
      <c r="V24" s="82">
        <f>AVERAGEIF('Copper network'!$C$8:$C$60,'Fibre network'!$B24,'Copper network'!Y$8:Y$60)</f>
        <v>1</v>
      </c>
    </row>
    <row r="25" spans="1:22" ht="15" thickBot="1">
      <c r="A25" s="1">
        <f t="shared" si="0"/>
        <v>18</v>
      </c>
      <c r="B25" s="4" t="str">
        <f>'Fibre '!A78</f>
        <v>ROW</v>
      </c>
      <c r="C25" s="79">
        <f>SUMIF('Copper network'!$C$8:$C$60,'Fibre network'!$B25,'Copper network'!D$8:D$60)</f>
        <v>8759</v>
      </c>
      <c r="D25" s="79">
        <f>SUMIF('Copper network'!$C$8:$C$60,'Fibre network'!$B25,'Copper network'!E$8:E$60)</f>
        <v>93432</v>
      </c>
      <c r="E25" s="79">
        <f>SUMIF('Copper network'!$C$8:$C$60,'Fibre network'!$B25,'Copper network'!F$8:F$60)</f>
        <v>19431</v>
      </c>
      <c r="F25" s="79">
        <f>SUMIF('Copper network'!$C$8:$C$60,'Fibre network'!$B25,'Copper network'!G$8:G$60)</f>
        <v>2371</v>
      </c>
      <c r="G25" s="79">
        <f>SUMIF('Copper network'!$C$8:$C$60,'Fibre network'!$B25,'Copper network'!H$8:H$60)</f>
        <v>123994</v>
      </c>
      <c r="H25" s="79">
        <f>SUMIF('Copper network'!$C$8:$C$60,'Fibre network'!$B25,'Copper network'!I$8:I$60)</f>
        <v>88965</v>
      </c>
      <c r="I25" s="79">
        <f>SUMIF('Copper network'!$C$8:$C$60,'Fibre network'!$B25,'Copper network'!J$8:J$60)</f>
        <v>8759</v>
      </c>
      <c r="J25" s="81">
        <f>SUMIF('Copper network'!$C$8:$C$60,'Fibre network'!$B25,'Copper network'!K$8:K$60)</f>
        <v>59997.759999999995</v>
      </c>
      <c r="K25" s="81">
        <f>SUMIF('Copper network'!$C$8:$C$60,'Fibre network'!$B25,'Copper network'!L$8:L$60)</f>
        <v>20208.240000000002</v>
      </c>
      <c r="L25" s="79">
        <f>SUMIF('Copper network'!$C$8:$C$60,'Fibre network'!$B25,'Copper network'!M$8:M$60)</f>
        <v>240</v>
      </c>
      <c r="M25" s="79">
        <f>SUMIF('Copper network'!$C$8:$C$60,'Fibre network'!$B25,'Copper network'!N$8:N$60)</f>
        <v>12255</v>
      </c>
      <c r="N25" s="80">
        <f>'Fibre '!B78</f>
        <v>2.8679999999999999</v>
      </c>
      <c r="O25" s="80">
        <f>AVERAGEIF('Copper network'!$C$8:$C$60,'Fibre network'!$B25,'Copper network'!R$8:R$60)</f>
        <v>0.25077053600089905</v>
      </c>
      <c r="P25" s="80">
        <f>AVERAGEIF('Copper network'!$C$8:$C$60,'Fibre network'!$B25,'Copper network'!S$8:S$60)</f>
        <v>0.10286199213124904</v>
      </c>
      <c r="Q25" s="80">
        <f>AVERAGEIF('Copper network'!$C$8:$C$60,'Fibre network'!$B25,'Copper network'!T$8:T$60)</f>
        <v>9.4954444564238696E-3</v>
      </c>
      <c r="R25" s="82">
        <f>AVERAGEIF('Copper network'!$C$8:$C$60,'Fibre network'!$B25,'Copper network'!U$8:U$60)</f>
        <v>0.8</v>
      </c>
      <c r="S25" s="82">
        <f>AVERAGEIF('Copper network'!$C$8:$C$60,'Fibre network'!$B25,'Copper network'!V$8:V$60)</f>
        <v>0</v>
      </c>
      <c r="T25" s="82">
        <f>AVERAGEIF('Copper network'!$C$8:$C$60,'Fibre network'!$B25,'Copper network'!W$8:W$60)</f>
        <v>0.2</v>
      </c>
      <c r="U25" s="82">
        <f>AVERAGEIF('Copper network'!$C$8:$C$60,'Fibre network'!$B25,'Copper network'!X$8:X$60)</f>
        <v>0.37976190476190486</v>
      </c>
      <c r="V25" s="82">
        <f>AVERAGEIF('Copper network'!$C$8:$C$60,'Fibre network'!$B25,'Copper network'!Y$8:Y$60)</f>
        <v>0.62142857142857144</v>
      </c>
    </row>
    <row r="26" spans="1:22" ht="15" thickBot="1">
      <c r="A26" s="1">
        <f t="shared" si="0"/>
        <v>19</v>
      </c>
      <c r="B26" s="4" t="str">
        <f>'Fibre '!A79</f>
        <v>SOY</v>
      </c>
      <c r="C26" s="79">
        <f>SUMIF('Copper network'!$C$8:$C$60,'Fibre network'!$B26,'Copper network'!D$8:D$60)</f>
        <v>43237</v>
      </c>
      <c r="D26" s="79">
        <f>SUMIF('Copper network'!$C$8:$C$60,'Fibre network'!$B26,'Copper network'!E$8:E$60)</f>
        <v>97574</v>
      </c>
      <c r="E26" s="79">
        <f>SUMIF('Copper network'!$C$8:$C$60,'Fibre network'!$B26,'Copper network'!F$8:F$60)</f>
        <v>77826</v>
      </c>
      <c r="F26" s="79">
        <f>SUMIF('Copper network'!$C$8:$C$60,'Fibre network'!$B26,'Copper network'!G$8:G$60)</f>
        <v>6286</v>
      </c>
      <c r="G26" s="79">
        <f>SUMIF('Copper network'!$C$8:$C$60,'Fibre network'!$B26,'Copper network'!H$8:H$60)</f>
        <v>224922</v>
      </c>
      <c r="H26" s="79">
        <f>SUMIF('Copper network'!$C$8:$C$60,'Fibre network'!$B26,'Copper network'!I$8:I$60)</f>
        <v>161380</v>
      </c>
      <c r="I26" s="79">
        <f>SUMIF('Copper network'!$C$8:$C$60,'Fibre network'!$B26,'Copper network'!J$8:J$60)</f>
        <v>43237</v>
      </c>
      <c r="J26" s="81">
        <f>SUMIF('Copper network'!$C$8:$C$60,'Fibre network'!$B26,'Copper network'!K$8:K$60)</f>
        <v>37203.959999999992</v>
      </c>
      <c r="K26" s="81">
        <f>SUMIF('Copper network'!$C$8:$C$60,'Fibre network'!$B26,'Copper network'!L$8:L$60)</f>
        <v>80939.040000000008</v>
      </c>
      <c r="L26" s="79">
        <f>SUMIF('Copper network'!$C$8:$C$60,'Fibre network'!$B26,'Copper network'!M$8:M$60)</f>
        <v>456</v>
      </c>
      <c r="M26" s="79">
        <f>SUMIF('Copper network'!$C$8:$C$60,'Fibre network'!$B26,'Copper network'!N$8:N$60)</f>
        <v>26535</v>
      </c>
      <c r="N26" s="80">
        <f>'Fibre '!B79</f>
        <v>2.6335153986387345</v>
      </c>
      <c r="O26" s="80">
        <f>AVERAGEIF('Copper network'!$C$8:$C$60,'Fibre network'!$B26,'Copper network'!R$8:R$60)</f>
        <v>0.14273058192813298</v>
      </c>
      <c r="P26" s="80">
        <f>AVERAGEIF('Copper network'!$C$8:$C$60,'Fibre network'!$B26,'Copper network'!S$8:S$60)</f>
        <v>0.17678781376761007</v>
      </c>
      <c r="Q26" s="80">
        <f>AVERAGEIF('Copper network'!$C$8:$C$60,'Fibre network'!$B26,'Copper network'!T$8:T$60)</f>
        <v>9.7629229870642379E-3</v>
      </c>
      <c r="R26" s="82">
        <f>AVERAGEIF('Copper network'!$C$8:$C$60,'Fibre network'!$B26,'Copper network'!U$8:U$60)</f>
        <v>0.85</v>
      </c>
      <c r="S26" s="82">
        <f>AVERAGEIF('Copper network'!$C$8:$C$60,'Fibre network'!$B26,'Copper network'!V$8:V$60)</f>
        <v>3.3333333333333333E-2</v>
      </c>
      <c r="T26" s="82">
        <f>AVERAGEIF('Copper network'!$C$8:$C$60,'Fibre network'!$B26,'Copper network'!W$8:W$60)</f>
        <v>0.11666666666666665</v>
      </c>
      <c r="U26" s="82">
        <f>AVERAGEIF('Copper network'!$C$8:$C$60,'Fibre network'!$B26,'Copper network'!X$8:X$60)</f>
        <v>1</v>
      </c>
      <c r="V26" s="82">
        <f>AVERAGEIF('Copper network'!$C$8:$C$60,'Fibre network'!$B26,'Copper network'!Y$8:Y$60)</f>
        <v>0</v>
      </c>
    </row>
    <row r="27" spans="1:22" s="10" customFormat="1" ht="15" thickBot="1">
      <c r="A27" s="9" t="s">
        <v>24</v>
      </c>
      <c r="B27" s="11"/>
      <c r="C27" s="12">
        <f t="shared" ref="C27" si="1">SUM(C8:C26)</f>
        <v>554103</v>
      </c>
      <c r="D27" s="12">
        <f t="shared" ref="D27" si="2">SUM(D8:D26)</f>
        <v>2637308</v>
      </c>
      <c r="E27" s="12">
        <f t="shared" ref="E27:F27" si="3">SUM(E8:E26)</f>
        <v>1123757</v>
      </c>
      <c r="F27" s="12">
        <f t="shared" si="3"/>
        <v>111504</v>
      </c>
      <c r="G27" s="12">
        <f>SUM(G8:G26)</f>
        <v>4426672</v>
      </c>
      <c r="H27" s="12">
        <f>SUM(H8:H26)</f>
        <v>3176115</v>
      </c>
      <c r="I27" s="12">
        <f t="shared" ref="I27" si="4">SUM(I8:I26)</f>
        <v>554103</v>
      </c>
      <c r="J27" s="15">
        <f t="shared" ref="J27" si="5">SUM(J8:J26)</f>
        <v>1453304.7199999997</v>
      </c>
      <c r="K27" s="15">
        <f t="shared" ref="K27" si="6">SUM(K8:K26)</f>
        <v>1168707.28</v>
      </c>
      <c r="L27" s="15">
        <f>SUM(L8:L26)</f>
        <v>11112</v>
      </c>
      <c r="M27" s="15">
        <f>SUM(M8:M26)</f>
        <v>676755</v>
      </c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15" thickBot="1">
      <c r="A28" s="1" t="s">
        <v>41</v>
      </c>
      <c r="B28" s="11"/>
      <c r="C28" s="13"/>
      <c r="D28" s="13"/>
      <c r="E28" s="13"/>
      <c r="F28" s="13"/>
      <c r="G28" s="15">
        <f>AVERAGE(G8:G26)</f>
        <v>232982.73684210525</v>
      </c>
      <c r="H28" s="20"/>
      <c r="I28" s="13"/>
      <c r="J28" s="13"/>
      <c r="K28" s="13"/>
      <c r="L28" s="14">
        <f t="shared" ref="L28:M28" si="7">AVERAGE(L8:L26)</f>
        <v>584.84210526315792</v>
      </c>
      <c r="M28" s="14">
        <f t="shared" si="7"/>
        <v>35618.684210526313</v>
      </c>
      <c r="N28" s="14">
        <f>AVERAGE(N8:N26)</f>
        <v>3.3652163428790369</v>
      </c>
      <c r="O28" s="14">
        <f t="shared" ref="O28:Q28" si="8">AVERAGE(O8:O26)</f>
        <v>0.3102647664381869</v>
      </c>
      <c r="P28" s="14">
        <f t="shared" si="8"/>
        <v>0.10870880582090801</v>
      </c>
      <c r="Q28" s="14">
        <f t="shared" si="8"/>
        <v>1.0291163316256719E-2</v>
      </c>
      <c r="R28" s="38">
        <f t="shared" ref="R28:V28" si="9">AVERAGE(R8:R26)</f>
        <v>0.75350877192982468</v>
      </c>
      <c r="S28" s="38">
        <f t="shared" si="9"/>
        <v>5.7456140350877198E-2</v>
      </c>
      <c r="T28" s="38">
        <f t="shared" si="9"/>
        <v>0.18903508771929825</v>
      </c>
      <c r="U28" s="39">
        <f t="shared" si="9"/>
        <v>0.74668964076858813</v>
      </c>
      <c r="V28" s="39">
        <f t="shared" si="9"/>
        <v>0.2536340852130326</v>
      </c>
    </row>
    <row r="29" spans="1:22">
      <c r="N29" s="1"/>
      <c r="O29" s="1"/>
    </row>
    <row r="31" spans="1:22" ht="18">
      <c r="A31" s="40" t="s">
        <v>78</v>
      </c>
    </row>
    <row r="32" spans="1:22">
      <c r="A32" s="16"/>
      <c r="B32" s="16"/>
    </row>
    <row r="33" spans="1:2">
      <c r="A33" s="1">
        <v>1</v>
      </c>
      <c r="B33" s="16" t="s">
        <v>199</v>
      </c>
    </row>
    <row r="34" spans="1:2">
      <c r="A34" s="1">
        <v>2</v>
      </c>
      <c r="B34" s="16" t="s">
        <v>86</v>
      </c>
    </row>
  </sheetData>
  <sortState ref="F71:F123">
    <sortCondition ref="F71"/>
  </sortState>
  <mergeCells count="14">
    <mergeCell ref="G5:G6"/>
    <mergeCell ref="H5:H6"/>
    <mergeCell ref="C5:F6"/>
    <mergeCell ref="Q5:Q6"/>
    <mergeCell ref="B5:B7"/>
    <mergeCell ref="N5:N6"/>
    <mergeCell ref="U5:V5"/>
    <mergeCell ref="U6:V6"/>
    <mergeCell ref="I5:K6"/>
    <mergeCell ref="O5:O6"/>
    <mergeCell ref="P5:P6"/>
    <mergeCell ref="L5:L6"/>
    <mergeCell ref="M5:M6"/>
    <mergeCell ref="R5:T6"/>
  </mergeCell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/>
  </sheetPr>
  <dimension ref="A1:U284"/>
  <sheetViews>
    <sheetView showGridLines="0" topLeftCell="A258" workbookViewId="0">
      <selection activeCell="E284" sqref="E284"/>
    </sheetView>
  </sheetViews>
  <sheetFormatPr baseColWidth="10" defaultColWidth="8.83203125" defaultRowHeight="14" x14ac:dyDescent="0"/>
  <cols>
    <col min="1" max="1" width="8.83203125" style="1"/>
    <col min="3" max="21" width="16.6640625" customWidth="1"/>
  </cols>
  <sheetData>
    <row r="1" spans="1:14" ht="18">
      <c r="A1" s="30" t="s">
        <v>222</v>
      </c>
    </row>
    <row r="3" spans="1:14" ht="15">
      <c r="A3" s="41" t="s">
        <v>96</v>
      </c>
    </row>
    <row r="4" spans="1:14" ht="15" thickBot="1"/>
    <row r="5" spans="1:14" ht="15" customHeight="1">
      <c r="B5" s="160" t="s">
        <v>22</v>
      </c>
      <c r="C5" s="160" t="s">
        <v>91</v>
      </c>
      <c r="D5" s="160" t="s">
        <v>99</v>
      </c>
      <c r="E5" s="160" t="s">
        <v>92</v>
      </c>
      <c r="F5" s="160" t="s">
        <v>101</v>
      </c>
      <c r="G5" s="160" t="s">
        <v>93</v>
      </c>
      <c r="H5" s="160" t="s">
        <v>100</v>
      </c>
      <c r="I5" s="160" t="s">
        <v>94</v>
      </c>
      <c r="J5" s="160" t="s">
        <v>95</v>
      </c>
      <c r="K5" s="160" t="s">
        <v>102</v>
      </c>
      <c r="L5" s="160" t="s">
        <v>103</v>
      </c>
      <c r="M5" s="160" t="s">
        <v>262</v>
      </c>
      <c r="N5" s="160" t="s">
        <v>263</v>
      </c>
    </row>
    <row r="6" spans="1:14" ht="15" thickBot="1"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</row>
    <row r="7" spans="1:14" ht="15" thickBot="1">
      <c r="B7" s="162"/>
      <c r="C7" s="34" t="s">
        <v>200</v>
      </c>
      <c r="D7" s="107" t="s">
        <v>200</v>
      </c>
      <c r="E7" s="107" t="s">
        <v>200</v>
      </c>
      <c r="F7" s="107" t="s">
        <v>200</v>
      </c>
      <c r="G7" s="107" t="s">
        <v>200</v>
      </c>
      <c r="H7" s="107" t="s">
        <v>200</v>
      </c>
      <c r="I7" s="107" t="s">
        <v>200</v>
      </c>
      <c r="J7" s="34" t="s">
        <v>201</v>
      </c>
      <c r="K7" s="107" t="s">
        <v>201</v>
      </c>
      <c r="L7" s="107" t="s">
        <v>201</v>
      </c>
      <c r="M7" s="127" t="s">
        <v>201</v>
      </c>
      <c r="N7" s="127" t="s">
        <v>201</v>
      </c>
    </row>
    <row r="8" spans="1:14" ht="15" thickBot="1">
      <c r="A8" s="1">
        <v>1</v>
      </c>
      <c r="B8" s="4" t="str">
        <f>'Fibre network'!B8</f>
        <v>AAA</v>
      </c>
      <c r="C8" s="80">
        <f>('Fibre network'!N8+'Fibre network'!$O8*'Fibre network'!$L8)*'Cost assumptions'!D$16</f>
        <v>281.18883864642248</v>
      </c>
      <c r="D8" s="80">
        <f>'Fibre network'!$O8*'Fibre network'!$L8*'Cost assumptions'!D$20</f>
        <v>189.74317046173036</v>
      </c>
      <c r="E8" s="80">
        <f>'Fibre network'!$P8*'Fibre network'!$M8*'Cost assumptions'!D$17</f>
        <v>3470.0493045476865</v>
      </c>
      <c r="F8" s="80">
        <f>'Fibre network'!$P8*'Fibre network'!$M8*'Cost assumptions'!D$20</f>
        <v>5205.0739568215295</v>
      </c>
      <c r="G8" s="80">
        <f>'Fibre network'!H8*'Fibre network'!Q8*'Cost assumptions'!D$18</f>
        <v>1757.179751940266</v>
      </c>
      <c r="H8" s="80">
        <f>'Fibre network'!H8*'Fibre network'!Q8*'Cost assumptions'!D$20</f>
        <v>3294.7120348879985</v>
      </c>
      <c r="I8" s="80">
        <f t="shared" ref="I8:I26" si="0">SUM(C8:H8)</f>
        <v>14197.947057305633</v>
      </c>
      <c r="J8" s="80">
        <f>I8/'Fibre network'!H8*1000</f>
        <v>70.775286169434779</v>
      </c>
      <c r="K8" s="96">
        <f>SUM(C8:F8)/'Fibre network'!H8*1000</f>
        <v>45.59213219184555</v>
      </c>
      <c r="L8" s="96">
        <f>SUM(G8:H8)/'Fibre network'!H8*1000</f>
        <v>25.183153977589225</v>
      </c>
      <c r="M8" s="96" t="e">
        <f>K8*Dashboard!$G$13</f>
        <v>#DIV/0!</v>
      </c>
      <c r="N8" s="96" t="e">
        <f>L8*Dashboard!$G$13</f>
        <v>#DIV/0!</v>
      </c>
    </row>
    <row r="9" spans="1:14" ht="15" thickBot="1">
      <c r="A9" s="1">
        <f t="shared" ref="A9:A26" si="1">A8+1</f>
        <v>2</v>
      </c>
      <c r="B9" s="4" t="str">
        <f>'Fibre network'!B9</f>
        <v>AST</v>
      </c>
      <c r="C9" s="80">
        <f>('Fibre network'!N9+'Fibre network'!$O9*'Fibre network'!$L9)*'Cost assumptions'!D$16</f>
        <v>193.17656453906358</v>
      </c>
      <c r="D9" s="80">
        <f>'Fibre network'!$O9*'Fibre network'!$L9*'Cost assumptions'!D$20</f>
        <v>133.5822603850454</v>
      </c>
      <c r="E9" s="80">
        <f>'Fibre network'!$P9*'Fibre network'!$M9*'Cost assumptions'!D$17</f>
        <v>639.82750634116223</v>
      </c>
      <c r="F9" s="80">
        <f>'Fibre network'!$P9*'Fibre network'!$M9*'Cost assumptions'!D$20</f>
        <v>959.74125951174335</v>
      </c>
      <c r="G9" s="80">
        <f>'Fibre network'!H9*'Fibre network'!Q9*'Cost assumptions'!D$18</f>
        <v>267.96757590184825</v>
      </c>
      <c r="H9" s="80">
        <f>'Fibre network'!H9*'Fibre network'!Q9*'Cost assumptions'!D$20</f>
        <v>502.43920481596547</v>
      </c>
      <c r="I9" s="80">
        <f t="shared" si="0"/>
        <v>2696.7343714948283</v>
      </c>
      <c r="J9" s="80">
        <f>I9/'Fibre network'!H9*1000</f>
        <v>93.435464330082056</v>
      </c>
      <c r="K9" s="96">
        <f>SUM(C9:F9)/'Fibre network'!H9*1000</f>
        <v>66.742692494526182</v>
      </c>
      <c r="L9" s="96">
        <f>SUM(G9:H9)/'Fibre network'!H9*1000</f>
        <v>26.692771835555877</v>
      </c>
      <c r="M9" s="96" t="e">
        <f>K9*Dashboard!$G$13</f>
        <v>#DIV/0!</v>
      </c>
      <c r="N9" s="96" t="e">
        <f>L9*Dashboard!$G$13</f>
        <v>#DIV/0!</v>
      </c>
    </row>
    <row r="10" spans="1:14" ht="15" thickBot="1">
      <c r="A10" s="1">
        <f t="shared" si="1"/>
        <v>3</v>
      </c>
      <c r="B10" s="4" t="str">
        <f>'Fibre network'!B10</f>
        <v>BUD</v>
      </c>
      <c r="C10" s="80">
        <f>('Fibre network'!N10+'Fibre network'!$O10*'Fibre network'!$L10)*'Cost assumptions'!D$16</f>
        <v>428.64985884160734</v>
      </c>
      <c r="D10" s="80">
        <f>'Fibre network'!$O10*'Fibre network'!$L10*'Cost assumptions'!D$20</f>
        <v>302.20783076158682</v>
      </c>
      <c r="E10" s="80">
        <f>'Fibre network'!$P10*'Fibre network'!$M10*'Cost assumptions'!D$17</f>
        <v>6808.9495691280299</v>
      </c>
      <c r="F10" s="80">
        <f>'Fibre network'!$P10*'Fibre network'!$M10*'Cost assumptions'!D$20</f>
        <v>10213.424353692044</v>
      </c>
      <c r="G10" s="80">
        <f>'Fibre network'!H10*'Fibre network'!Q10*'Cost assumptions'!D$18</f>
        <v>3274.671490501667</v>
      </c>
      <c r="H10" s="80">
        <f>'Fibre network'!H10*'Fibre network'!Q10*'Cost assumptions'!D$20</f>
        <v>6140.0090446906252</v>
      </c>
      <c r="I10" s="80">
        <f t="shared" si="0"/>
        <v>27167.91214761556</v>
      </c>
      <c r="J10" s="80">
        <f>I10/'Fibre network'!H10*1000</f>
        <v>73.569355068106461</v>
      </c>
      <c r="K10" s="96">
        <f>SUM(C10:F10)/'Fibre network'!H10*1000</f>
        <v>48.074868359559652</v>
      </c>
      <c r="L10" s="96">
        <f>SUM(G10:H10)/'Fibre network'!H10*1000</f>
        <v>25.494486708546813</v>
      </c>
      <c r="M10" s="96" t="e">
        <f>K10*Dashboard!$G$13</f>
        <v>#DIV/0!</v>
      </c>
      <c r="N10" s="96" t="e">
        <f>L10*Dashboard!$G$13</f>
        <v>#DIV/0!</v>
      </c>
    </row>
    <row r="11" spans="1:14" ht="15" thickBot="1">
      <c r="A11" s="1">
        <f t="shared" si="1"/>
        <v>4</v>
      </c>
      <c r="B11" s="4" t="str">
        <f>'Fibre network'!B11</f>
        <v>CEN</v>
      </c>
      <c r="C11" s="80">
        <f>('Fibre network'!N11+'Fibre network'!$O11*'Fibre network'!$L11)*'Cost assumptions'!D$16</f>
        <v>341.18474121483098</v>
      </c>
      <c r="D11" s="80">
        <f>'Fibre network'!$O11*'Fibre network'!$L11*'Cost assumptions'!D$20</f>
        <v>237.87305108070851</v>
      </c>
      <c r="E11" s="80">
        <f>'Fibre network'!$P11*'Fibre network'!$M11*'Cost assumptions'!D$17</f>
        <v>7956.8894013127692</v>
      </c>
      <c r="F11" s="80">
        <f>'Fibre network'!$P11*'Fibre network'!$M11*'Cost assumptions'!D$20</f>
        <v>11935.334101969154</v>
      </c>
      <c r="G11" s="80">
        <f>'Fibre network'!H11*'Fibre network'!Q11*'Cost assumptions'!D$18</f>
        <v>1413.5224001059405</v>
      </c>
      <c r="H11" s="80">
        <f>'Fibre network'!H11*'Fibre network'!Q11*'Cost assumptions'!D$20</f>
        <v>2650.3545001986386</v>
      </c>
      <c r="I11" s="80">
        <f t="shared" si="0"/>
        <v>24535.158195882042</v>
      </c>
      <c r="J11" s="80">
        <f>I11/'Fibre network'!H11*1000</f>
        <v>76.754640742677452</v>
      </c>
      <c r="K11" s="96">
        <f>SUM(C11:F11)/'Fibre network'!H11*1000</f>
        <v>64.041398422613824</v>
      </c>
      <c r="L11" s="96">
        <f>SUM(G11:H11)/'Fibre network'!H11*1000</f>
        <v>12.713242320063628</v>
      </c>
      <c r="M11" s="96" t="e">
        <f>K11*Dashboard!$G$13</f>
        <v>#DIV/0!</v>
      </c>
      <c r="N11" s="96" t="e">
        <f>L11*Dashboard!$G$13</f>
        <v>#DIV/0!</v>
      </c>
    </row>
    <row r="12" spans="1:14" ht="15" thickBot="1">
      <c r="A12" s="1">
        <f t="shared" si="1"/>
        <v>5</v>
      </c>
      <c r="B12" s="4" t="str">
        <f>'Fibre network'!B12</f>
        <v>DEE</v>
      </c>
      <c r="C12" s="80">
        <f>('Fibre network'!N12+'Fibre network'!$O12*'Fibre network'!$L12)*'Cost assumptions'!D$16</f>
        <v>53.550444019146276</v>
      </c>
      <c r="D12" s="80">
        <f>'Fibre network'!$O12*'Fibre network'!$L12*'Cost assumptions'!D$20</f>
        <v>34.181990404478611</v>
      </c>
      <c r="E12" s="80">
        <f>'Fibre network'!$P12*'Fibre network'!$M12*'Cost assumptions'!D$17</f>
        <v>4361.6856930256918</v>
      </c>
      <c r="F12" s="80">
        <f>'Fibre network'!$P12*'Fibre network'!$M12*'Cost assumptions'!D$20</f>
        <v>6542.5285395385381</v>
      </c>
      <c r="G12" s="80">
        <f>'Fibre network'!H12*'Fibre network'!Q12*'Cost assumptions'!D$18</f>
        <v>644.80368960474311</v>
      </c>
      <c r="H12" s="80">
        <f>'Fibre network'!H12*'Fibre network'!Q12*'Cost assumptions'!D$20</f>
        <v>1209.0069180088933</v>
      </c>
      <c r="I12" s="80">
        <f t="shared" si="0"/>
        <v>12845.757274601492</v>
      </c>
      <c r="J12" s="80">
        <f>I12/'Fibre network'!H12*1000</f>
        <v>104.90443009996972</v>
      </c>
      <c r="K12" s="96">
        <f>SUM(C12:F12)/'Fibre network'!H12*1000</f>
        <v>89.765350235095013</v>
      </c>
      <c r="L12" s="96">
        <f>SUM(G12:H12)/'Fibre network'!H12*1000</f>
        <v>15.139079864874697</v>
      </c>
      <c r="M12" s="96" t="e">
        <f>K12*Dashboard!$G$13</f>
        <v>#DIV/0!</v>
      </c>
      <c r="N12" s="96" t="e">
        <f>L12*Dashboard!$G$13</f>
        <v>#DIV/0!</v>
      </c>
    </row>
    <row r="13" spans="1:14" ht="15" thickBot="1">
      <c r="A13" s="1">
        <f t="shared" si="1"/>
        <v>6</v>
      </c>
      <c r="B13" s="4" t="str">
        <f>'Fibre network'!B13</f>
        <v>HAM</v>
      </c>
      <c r="C13" s="80">
        <f>('Fibre network'!N13+'Fibre network'!$O13*'Fibre network'!$L13)*'Cost assumptions'!D$16</f>
        <v>243.23201773848706</v>
      </c>
      <c r="D13" s="80">
        <f>'Fibre network'!$O13*'Fibre network'!$L13*'Cost assumptions'!D$20</f>
        <v>170.05615552749077</v>
      </c>
      <c r="E13" s="80">
        <f>'Fibre network'!$P13*'Fibre network'!$M13*'Cost assumptions'!D$17</f>
        <v>1925.5764926969821</v>
      </c>
      <c r="F13" s="80">
        <f>'Fibre network'!$P13*'Fibre network'!$M13*'Cost assumptions'!D$20</f>
        <v>2888.364739045473</v>
      </c>
      <c r="G13" s="80">
        <f>'Fibre network'!H13*'Fibre network'!Q13*'Cost assumptions'!D$18</f>
        <v>1066.2962322444016</v>
      </c>
      <c r="H13" s="80">
        <f>'Fibre network'!H13*'Fibre network'!Q13*'Cost assumptions'!D$20</f>
        <v>1999.3054354582532</v>
      </c>
      <c r="I13" s="80">
        <f t="shared" si="0"/>
        <v>8292.8310727110875</v>
      </c>
      <c r="J13" s="80">
        <f>I13/'Fibre network'!H13*1000</f>
        <v>88.241320643027564</v>
      </c>
      <c r="K13" s="96">
        <f>SUM(C13:F13)/'Fibre network'!H13*1000</f>
        <v>55.62124948135682</v>
      </c>
      <c r="L13" s="96">
        <f>SUM(G13:H13)/'Fibre network'!H13*1000</f>
        <v>32.620071161670737</v>
      </c>
      <c r="M13" s="96" t="e">
        <f>K13*Dashboard!$G$13</f>
        <v>#DIV/0!</v>
      </c>
      <c r="N13" s="96" t="e">
        <f>L13*Dashboard!$G$13</f>
        <v>#DIV/0!</v>
      </c>
    </row>
    <row r="14" spans="1:14" ht="15" thickBot="1">
      <c r="A14" s="1">
        <f t="shared" si="1"/>
        <v>7</v>
      </c>
      <c r="B14" s="4" t="str">
        <f>'Fibre network'!B14</f>
        <v>HIL</v>
      </c>
      <c r="C14" s="80">
        <f>('Fibre network'!N14+'Fibre network'!$O14*'Fibre network'!$L14)*'Cost assumptions'!D$16</f>
        <v>91.761425645709068</v>
      </c>
      <c r="D14" s="80">
        <f>'Fibre network'!$O14*'Fibre network'!$L14*'Cost assumptions'!D$20</f>
        <v>59.989170637752181</v>
      </c>
      <c r="E14" s="80">
        <f>'Fibre network'!$P14*'Fibre network'!$M14*'Cost assumptions'!D$17</f>
        <v>108.29057571394213</v>
      </c>
      <c r="F14" s="80">
        <f>'Fibre network'!$P14*'Fibre network'!$M14*'Cost assumptions'!D$20</f>
        <v>162.4358635709132</v>
      </c>
      <c r="G14" s="80">
        <f>'Fibre network'!H14*'Fibre network'!Q14*'Cost assumptions'!D$18</f>
        <v>33.693524111946232</v>
      </c>
      <c r="H14" s="80">
        <f>'Fibre network'!H14*'Fibre network'!Q14*'Cost assumptions'!D$20</f>
        <v>63.175357709899188</v>
      </c>
      <c r="I14" s="80">
        <f t="shared" si="0"/>
        <v>519.34591739016196</v>
      </c>
      <c r="J14" s="80">
        <f>I14/'Fibre network'!H14*1000</f>
        <v>122.6029077880458</v>
      </c>
      <c r="K14" s="96">
        <f>SUM(C14:F14)/'Fibre network'!H14*1000</f>
        <v>99.734899803663012</v>
      </c>
      <c r="L14" s="96">
        <f>SUM(G14:H14)/'Fibre network'!H14*1000</f>
        <v>22.868007984382771</v>
      </c>
      <c r="M14" s="96" t="e">
        <f>K14*Dashboard!$G$13</f>
        <v>#DIV/0!</v>
      </c>
      <c r="N14" s="96" t="e">
        <f>L14*Dashboard!$G$13</f>
        <v>#DIV/0!</v>
      </c>
    </row>
    <row r="15" spans="1:14" ht="15" thickBot="1">
      <c r="A15" s="1">
        <f t="shared" si="1"/>
        <v>8</v>
      </c>
      <c r="B15" s="4" t="str">
        <f>'Fibre network'!B15</f>
        <v>HOT</v>
      </c>
      <c r="C15" s="80">
        <f>('Fibre network'!N15+'Fibre network'!$O15*'Fibre network'!$L15)*'Cost assumptions'!D$16</f>
        <v>302.12303019341135</v>
      </c>
      <c r="D15" s="80">
        <f>'Fibre network'!$O15*'Fibre network'!$L15*'Cost assumptions'!D$20</f>
        <v>213.1689453930619</v>
      </c>
      <c r="E15" s="80">
        <f>'Fibre network'!$P15*'Fibre network'!$M15*'Cost assumptions'!D$17</f>
        <v>4727.5371583522056</v>
      </c>
      <c r="F15" s="80">
        <f>'Fibre network'!$P15*'Fibre network'!$M15*'Cost assumptions'!D$20</f>
        <v>7091.3057375283079</v>
      </c>
      <c r="G15" s="80">
        <f>'Fibre network'!H15*'Fibre network'!Q15*'Cost assumptions'!D$18</f>
        <v>2386.1290438364936</v>
      </c>
      <c r="H15" s="80">
        <f>'Fibre network'!H15*'Fibre network'!Q15*'Cost assumptions'!D$20</f>
        <v>4473.9919571934252</v>
      </c>
      <c r="I15" s="80">
        <f t="shared" si="0"/>
        <v>19194.255872496906</v>
      </c>
      <c r="J15" s="80">
        <f>I15/'Fibre network'!H15*1000</f>
        <v>74.467344338000203</v>
      </c>
      <c r="K15" s="96">
        <f>SUM(C15:F15)/'Fibre network'!H15*1000</f>
        <v>47.852350968237111</v>
      </c>
      <c r="L15" s="96">
        <f>SUM(G15:H15)/'Fibre network'!H15*1000</f>
        <v>26.614993369763102</v>
      </c>
      <c r="M15" s="96" t="e">
        <f>K15*Dashboard!$G$13</f>
        <v>#DIV/0!</v>
      </c>
      <c r="N15" s="96" t="e">
        <f>L15*Dashboard!$G$13</f>
        <v>#DIV/0!</v>
      </c>
    </row>
    <row r="16" spans="1:14" ht="15" thickBot="1">
      <c r="A16" s="1">
        <f t="shared" si="1"/>
        <v>9</v>
      </c>
      <c r="B16" s="4" t="str">
        <f>'Fibre network'!B16</f>
        <v>IBW</v>
      </c>
      <c r="C16" s="80">
        <f>('Fibre network'!N16+'Fibre network'!$O16*'Fibre network'!$L16)*'Cost assumptions'!D$16</f>
        <v>323.89087473631304</v>
      </c>
      <c r="D16" s="80">
        <f>'Fibre network'!$O16*'Fibre network'!$L16*'Cost assumptions'!D$20</f>
        <v>221.79419268286608</v>
      </c>
      <c r="E16" s="80">
        <f>'Fibre network'!$P16*'Fibre network'!$M16*'Cost assumptions'!D$17</f>
        <v>8540.9419430058988</v>
      </c>
      <c r="F16" s="80">
        <f>'Fibre network'!$P16*'Fibre network'!$M16*'Cost assumptions'!D$20</f>
        <v>12811.412914508848</v>
      </c>
      <c r="G16" s="80">
        <f>'Fibre network'!H16*'Fibre network'!Q16*'Cost assumptions'!D$18</f>
        <v>2107.5452963802345</v>
      </c>
      <c r="H16" s="80">
        <f>'Fibre network'!H16*'Fibre network'!Q16*'Cost assumptions'!D$20</f>
        <v>3951.6474307129397</v>
      </c>
      <c r="I16" s="80">
        <f t="shared" si="0"/>
        <v>27957.232652027098</v>
      </c>
      <c r="J16" s="80">
        <f>I16/'Fibre network'!H16*1000</f>
        <v>88.83772688918684</v>
      </c>
      <c r="K16" s="96">
        <f>SUM(C16:F16)/'Fibre network'!H16*1000</f>
        <v>69.583857403666741</v>
      </c>
      <c r="L16" s="96">
        <f>SUM(G16:H16)/'Fibre network'!H16*1000</f>
        <v>19.253869485520095</v>
      </c>
      <c r="M16" s="96" t="e">
        <f>K16*Dashboard!$G$13</f>
        <v>#DIV/0!</v>
      </c>
      <c r="N16" s="96" t="e">
        <f>L16*Dashboard!$G$13</f>
        <v>#DIV/0!</v>
      </c>
    </row>
    <row r="17" spans="1:14" ht="15" thickBot="1">
      <c r="A17" s="1">
        <f t="shared" si="1"/>
        <v>10</v>
      </c>
      <c r="B17" s="4" t="str">
        <f>'Fibre network'!B17</f>
        <v>ITN</v>
      </c>
      <c r="C17" s="80">
        <f>('Fibre network'!N17+'Fibre network'!$O17*'Fibre network'!$L17)*'Cost assumptions'!D$16</f>
        <v>363.05101528305158</v>
      </c>
      <c r="D17" s="80">
        <f>'Fibre network'!$O17*'Fibre network'!$L17*'Cost assumptions'!D$20</f>
        <v>251.63615377360827</v>
      </c>
      <c r="E17" s="80">
        <f>'Fibre network'!$P17*'Fibre network'!$M17*'Cost assumptions'!D$17</f>
        <v>5151.8428758936079</v>
      </c>
      <c r="F17" s="80">
        <f>'Fibre network'!$P17*'Fibre network'!$M17*'Cost assumptions'!D$20</f>
        <v>7727.7643138404119</v>
      </c>
      <c r="G17" s="80">
        <f>'Fibre network'!H17*'Fibre network'!Q17*'Cost assumptions'!D$18</f>
        <v>2426.7110405917533</v>
      </c>
      <c r="H17" s="80">
        <f>'Fibre network'!H17*'Fibre network'!Q17*'Cost assumptions'!D$20</f>
        <v>4550.0832011095372</v>
      </c>
      <c r="I17" s="80">
        <f t="shared" si="0"/>
        <v>20471.08860049197</v>
      </c>
      <c r="J17" s="80">
        <f>I17/'Fibre network'!H17*1000</f>
        <v>71.014086199272796</v>
      </c>
      <c r="K17" s="96">
        <f>SUM(C17:F17)/'Fibre network'!H17*1000</f>
        <v>46.811627925370416</v>
      </c>
      <c r="L17" s="96">
        <f>SUM(G17:H17)/'Fibre network'!H17*1000</f>
        <v>24.20245827390238</v>
      </c>
      <c r="M17" s="96" t="e">
        <f>K17*Dashboard!$G$13</f>
        <v>#DIV/0!</v>
      </c>
      <c r="N17" s="96" t="e">
        <f>L17*Dashboard!$G$13</f>
        <v>#DIV/0!</v>
      </c>
    </row>
    <row r="18" spans="1:14" ht="15" thickBot="1">
      <c r="A18" s="1">
        <f t="shared" si="1"/>
        <v>11</v>
      </c>
      <c r="B18" s="4" t="str">
        <f>'Fibre network'!B18</f>
        <v>JAW</v>
      </c>
      <c r="C18" s="80">
        <f>('Fibre network'!N18+'Fibre network'!$O18*'Fibre network'!$L18)*'Cost assumptions'!D$16</f>
        <v>109.43463426136066</v>
      </c>
      <c r="D18" s="80">
        <f>'Fibre network'!$O18*'Fibre network'!$L18*'Cost assumptions'!D$20</f>
        <v>76.468792548355339</v>
      </c>
      <c r="E18" s="80">
        <f>'Fibre network'!$P18*'Fibre network'!$M18*'Cost assumptions'!D$17</f>
        <v>1112.4524448994584</v>
      </c>
      <c r="F18" s="80">
        <f>'Fibre network'!$P18*'Fibre network'!$M18*'Cost assumptions'!D$20</f>
        <v>1668.6786673491877</v>
      </c>
      <c r="G18" s="80">
        <f>'Fibre network'!H18*'Fibre network'!Q18*'Cost assumptions'!D$18</f>
        <v>99.333752228166816</v>
      </c>
      <c r="H18" s="80">
        <f>'Fibre network'!H18*'Fibre network'!Q18*'Cost assumptions'!D$20</f>
        <v>186.25078542781276</v>
      </c>
      <c r="I18" s="80">
        <f t="shared" si="0"/>
        <v>3252.6190767143416</v>
      </c>
      <c r="J18" s="80">
        <f>I18/'Fibre network'!H18*1000</f>
        <v>248.38633651885007</v>
      </c>
      <c r="K18" s="96">
        <f>SUM(C18:F18)/'Fibre network'!H18*1000</f>
        <v>226.57766621293334</v>
      </c>
      <c r="L18" s="96">
        <f>SUM(G18:H18)/'Fibre network'!H18*1000</f>
        <v>21.808670305916731</v>
      </c>
      <c r="M18" s="96" t="e">
        <f>K18*Dashboard!$G$13</f>
        <v>#DIV/0!</v>
      </c>
      <c r="N18" s="96" t="e">
        <f>L18*Dashboard!$G$13</f>
        <v>#DIV/0!</v>
      </c>
    </row>
    <row r="19" spans="1:14" ht="15" thickBot="1">
      <c r="A19" s="1">
        <f t="shared" si="1"/>
        <v>12</v>
      </c>
      <c r="B19" s="4" t="str">
        <f>'Fibre network'!B19</f>
        <v>LID</v>
      </c>
      <c r="C19" s="80">
        <f>('Fibre network'!N19+'Fibre network'!$O19*'Fibre network'!$L19)*'Cost assumptions'!D$16</f>
        <v>95.259467077387939</v>
      </c>
      <c r="D19" s="80">
        <f>'Fibre network'!$O19*'Fibre network'!$L19*'Cost assumptions'!D$20</f>
        <v>65.079771660379947</v>
      </c>
      <c r="E19" s="80">
        <f>'Fibre network'!$P19*'Fibre network'!$M19*'Cost assumptions'!D$17</f>
        <v>161.44075565179355</v>
      </c>
      <c r="F19" s="80">
        <f>'Fibre network'!$P19*'Fibre network'!$M19*'Cost assumptions'!D$20</f>
        <v>242.16113347769033</v>
      </c>
      <c r="G19" s="80">
        <f>'Fibre network'!H19*'Fibre network'!Q19*'Cost assumptions'!D$18</f>
        <v>52.253556793689874</v>
      </c>
      <c r="H19" s="80">
        <f>'Fibre network'!H19*'Fibre network'!Q19*'Cost assumptions'!D$20</f>
        <v>97.975418988168514</v>
      </c>
      <c r="I19" s="80">
        <f t="shared" si="0"/>
        <v>714.17010364911016</v>
      </c>
      <c r="J19" s="80">
        <f>I19/'Fibre network'!H19*1000</f>
        <v>173.9332936310546</v>
      </c>
      <c r="K19" s="96">
        <f>SUM(C19:F19)/'Fibre network'!H19*1000</f>
        <v>137.34562295841496</v>
      </c>
      <c r="L19" s="96">
        <f>SUM(G19:H19)/'Fibre network'!H19*1000</f>
        <v>36.587670672639646</v>
      </c>
      <c r="M19" s="96" t="e">
        <f>K19*Dashboard!$G$13</f>
        <v>#DIV/0!</v>
      </c>
      <c r="N19" s="96" t="e">
        <f>L19*Dashboard!$G$13</f>
        <v>#DIV/0!</v>
      </c>
    </row>
    <row r="20" spans="1:14" ht="15" thickBot="1">
      <c r="A20" s="1">
        <f t="shared" si="1"/>
        <v>13</v>
      </c>
      <c r="B20" s="4" t="str">
        <f>'Fibre network'!B20</f>
        <v>MBG</v>
      </c>
      <c r="C20" s="80">
        <f>('Fibre network'!N20+'Fibre network'!$O20*'Fibre network'!$L20)*'Cost assumptions'!D$16</f>
        <v>326.63758265007948</v>
      </c>
      <c r="D20" s="80">
        <f>'Fibre network'!$O20*'Fibre network'!$L20*'Cost assumptions'!D$20</f>
        <v>223.63953864398275</v>
      </c>
      <c r="E20" s="80">
        <f>'Fibre network'!$P20*'Fibre network'!$M20*'Cost assumptions'!D$17</f>
        <v>4566.8411345581717</v>
      </c>
      <c r="F20" s="80">
        <f>'Fibre network'!$P20*'Fibre network'!$M20*'Cost assumptions'!D$20</f>
        <v>6850.2617018372575</v>
      </c>
      <c r="G20" s="80">
        <f>'Fibre network'!H20*'Fibre network'!Q20*'Cost assumptions'!D$18</f>
        <v>1149.1856802491995</v>
      </c>
      <c r="H20" s="80">
        <f>'Fibre network'!H20*'Fibre network'!Q20*'Cost assumptions'!D$20</f>
        <v>2154.7231504672491</v>
      </c>
      <c r="I20" s="80">
        <f t="shared" si="0"/>
        <v>15271.288788405942</v>
      </c>
      <c r="J20" s="80">
        <f>I20/'Fibre network'!H20*1000</f>
        <v>72.271650268835145</v>
      </c>
      <c r="K20" s="96">
        <f>SUM(C20:F20)/'Fibre network'!H20*1000</f>
        <v>56.635841998681954</v>
      </c>
      <c r="L20" s="96">
        <f>SUM(G20:H20)/'Fibre network'!H20*1000</f>
        <v>15.635808270153186</v>
      </c>
      <c r="M20" s="96" t="e">
        <f>K20*Dashboard!$G$13</f>
        <v>#DIV/0!</v>
      </c>
      <c r="N20" s="96" t="e">
        <f>L20*Dashboard!$G$13</f>
        <v>#DIV/0!</v>
      </c>
    </row>
    <row r="21" spans="1:14" ht="15" thickBot="1">
      <c r="A21" s="1">
        <f t="shared" si="1"/>
        <v>14</v>
      </c>
      <c r="B21" s="4" t="str">
        <f>'Fibre network'!B21</f>
        <v>MMR</v>
      </c>
      <c r="C21" s="80">
        <f>('Fibre network'!N21+'Fibre network'!$O21*'Fibre network'!$L21)*'Cost assumptions'!D$16</f>
        <v>314.22866472823011</v>
      </c>
      <c r="D21" s="80">
        <f>'Fibre network'!$O21*'Fibre network'!$L21*'Cost assumptions'!D$20</f>
        <v>223.29704623445008</v>
      </c>
      <c r="E21" s="80">
        <f>'Fibre network'!$P21*'Fibre network'!$M21*'Cost assumptions'!D$17</f>
        <v>4651.9335941357376</v>
      </c>
      <c r="F21" s="80">
        <f>'Fibre network'!$P21*'Fibre network'!$M21*'Cost assumptions'!D$20</f>
        <v>6977.900391203606</v>
      </c>
      <c r="G21" s="80">
        <f>'Fibre network'!H21*'Fibre network'!Q21*'Cost assumptions'!D$18</f>
        <v>1297.7978058888893</v>
      </c>
      <c r="H21" s="80">
        <f>'Fibre network'!H21*'Fibre network'!Q21*'Cost assumptions'!D$20</f>
        <v>2433.3708860416673</v>
      </c>
      <c r="I21" s="80">
        <f t="shared" si="0"/>
        <v>15898.528388232582</v>
      </c>
      <c r="J21" s="80">
        <f>I21/'Fibre network'!H21*1000</f>
        <v>116.51114571274474</v>
      </c>
      <c r="K21" s="96">
        <f>SUM(C21:F21)/'Fibre network'!H21*1000</f>
        <v>89.167562172892346</v>
      </c>
      <c r="L21" s="96">
        <f>SUM(G21:H21)/'Fibre network'!H21*1000</f>
        <v>27.343583539852379</v>
      </c>
      <c r="M21" s="96" t="e">
        <f>K21*Dashboard!$G$13</f>
        <v>#DIV/0!</v>
      </c>
      <c r="N21" s="96" t="e">
        <f>L21*Dashboard!$G$13</f>
        <v>#DIV/0!</v>
      </c>
    </row>
    <row r="22" spans="1:14" ht="15" thickBot="1">
      <c r="A22" s="1">
        <f t="shared" si="1"/>
        <v>15</v>
      </c>
      <c r="B22" s="4" t="str">
        <f>'Fibre network'!B22</f>
        <v>NIT</v>
      </c>
      <c r="C22" s="80">
        <f>('Fibre network'!N22+'Fibre network'!$O22*'Fibre network'!$L22)*'Cost assumptions'!D$16</f>
        <v>268.84754464869019</v>
      </c>
      <c r="D22" s="80">
        <f>'Fibre network'!$O22*'Fibre network'!$L22*'Cost assumptions'!D$20</f>
        <v>184.60075443311644</v>
      </c>
      <c r="E22" s="80">
        <f>'Fibre network'!$P22*'Fibre network'!$M22*'Cost assumptions'!D$17</f>
        <v>4429.75169113224</v>
      </c>
      <c r="F22" s="80">
        <f>'Fibre network'!$P22*'Fibre network'!$M22*'Cost assumptions'!D$20</f>
        <v>6644.62753669836</v>
      </c>
      <c r="G22" s="80">
        <f>'Fibre network'!H22*'Fibre network'!Q22*'Cost assumptions'!D$18</f>
        <v>1410.0884344322089</v>
      </c>
      <c r="H22" s="80">
        <f>'Fibre network'!H22*'Fibre network'!Q22*'Cost assumptions'!D$20</f>
        <v>2643.9158145603915</v>
      </c>
      <c r="I22" s="80">
        <f t="shared" si="0"/>
        <v>15581.831775905008</v>
      </c>
      <c r="J22" s="80">
        <f>I22/'Fibre network'!H22*1000</f>
        <v>87.345533602243407</v>
      </c>
      <c r="K22" s="96">
        <f>SUM(C22:F22)/'Fibre network'!H22*1000</f>
        <v>64.620402857244429</v>
      </c>
      <c r="L22" s="96">
        <f>SUM(G22:H22)/'Fibre network'!H22*1000</f>
        <v>22.725130744998964</v>
      </c>
      <c r="M22" s="96" t="e">
        <f>K22*Dashboard!$G$13</f>
        <v>#DIV/0!</v>
      </c>
      <c r="N22" s="96" t="e">
        <f>L22*Dashboard!$G$13</f>
        <v>#DIV/0!</v>
      </c>
    </row>
    <row r="23" spans="1:14" ht="15" thickBot="1">
      <c r="A23" s="1">
        <f t="shared" si="1"/>
        <v>16</v>
      </c>
      <c r="B23" s="4" t="str">
        <f>'Fibre network'!B23</f>
        <v>OMR</v>
      </c>
      <c r="C23" s="80">
        <f>('Fibre network'!N23+'Fibre network'!$O23*'Fibre network'!$L23)*'Cost assumptions'!D$16</f>
        <v>300.86779422466009</v>
      </c>
      <c r="D23" s="80">
        <f>'Fibre network'!$O23*'Fibre network'!$L23*'Cost assumptions'!D$20</f>
        <v>211.47356730332862</v>
      </c>
      <c r="E23" s="80">
        <f>'Fibre network'!$P23*'Fibre network'!$M23*'Cost assumptions'!D$17</f>
        <v>2328.2811918908219</v>
      </c>
      <c r="F23" s="80">
        <f>'Fibre network'!$P23*'Fibre network'!$M23*'Cost assumptions'!D$20</f>
        <v>3492.4217878362329</v>
      </c>
      <c r="G23" s="80">
        <f>'Fibre network'!H23*'Fibre network'!Q23*'Cost assumptions'!D$18</f>
        <v>1221.7716878614974</v>
      </c>
      <c r="H23" s="80">
        <f>'Fibre network'!H23*'Fibre network'!Q23*'Cost assumptions'!D$20</f>
        <v>2290.8219147403079</v>
      </c>
      <c r="I23" s="80">
        <f t="shared" si="0"/>
        <v>9845.6379438568474</v>
      </c>
      <c r="J23" s="80">
        <f>I23/'Fibre network'!H23*1000</f>
        <v>84.830117641770826</v>
      </c>
      <c r="K23" s="96">
        <f>SUM(C23:F23)/'Fibre network'!H23*1000</f>
        <v>54.565575086418953</v>
      </c>
      <c r="L23" s="96">
        <f>SUM(G23:H23)/'Fibre network'!H23*1000</f>
        <v>30.264542555351881</v>
      </c>
      <c r="M23" s="96" t="e">
        <f>K23*Dashboard!$G$13</f>
        <v>#DIV/0!</v>
      </c>
      <c r="N23" s="96" t="e">
        <f>L23*Dashboard!$G$13</f>
        <v>#DIV/0!</v>
      </c>
    </row>
    <row r="24" spans="1:14" ht="15" thickBot="1">
      <c r="A24" s="1">
        <f t="shared" si="1"/>
        <v>17</v>
      </c>
      <c r="B24" s="4" t="str">
        <f>'Fibre network'!B24</f>
        <v>RAN</v>
      </c>
      <c r="C24" s="80">
        <f>('Fibre network'!N24+'Fibre network'!$O24*'Fibre network'!$L24)*'Cost assumptions'!D$16</f>
        <v>327.66343608520833</v>
      </c>
      <c r="D24" s="80">
        <f>'Fibre network'!$O24*'Fibre network'!$L24*'Cost assumptions'!D$20</f>
        <v>231.22831148943453</v>
      </c>
      <c r="E24" s="80">
        <f>'Fibre network'!$P24*'Fibre network'!$M24*'Cost assumptions'!D$17</f>
        <v>7007.9875239019966</v>
      </c>
      <c r="F24" s="80">
        <f>'Fibre network'!$P24*'Fibre network'!$M24*'Cost assumptions'!D$20</f>
        <v>10511.981285852995</v>
      </c>
      <c r="G24" s="80">
        <f>'Fibre network'!H24*'Fibre network'!Q24*'Cost assumptions'!D$18</f>
        <v>1880.4600335073737</v>
      </c>
      <c r="H24" s="80">
        <f>'Fibre network'!H24*'Fibre network'!Q24*'Cost assumptions'!D$20</f>
        <v>3525.8625628263258</v>
      </c>
      <c r="I24" s="80">
        <f t="shared" si="0"/>
        <v>23485.183153663333</v>
      </c>
      <c r="J24" s="80">
        <f>I24/'Fibre network'!H24*1000</f>
        <v>88.105670283141436</v>
      </c>
      <c r="K24" s="96">
        <f>SUM(C24:F24)/'Fibre network'!H24*1000</f>
        <v>67.823619553527521</v>
      </c>
      <c r="L24" s="96">
        <f>SUM(G24:H24)/'Fibre network'!H24*1000</f>
        <v>20.282050729613925</v>
      </c>
      <c r="M24" s="96" t="e">
        <f>K24*Dashboard!$G$13</f>
        <v>#DIV/0!</v>
      </c>
      <c r="N24" s="96" t="e">
        <f>L24*Dashboard!$G$13</f>
        <v>#DIV/0!</v>
      </c>
    </row>
    <row r="25" spans="1:14" ht="15" thickBot="1">
      <c r="A25" s="1">
        <f t="shared" si="1"/>
        <v>18</v>
      </c>
      <c r="B25" s="4" t="str">
        <f>'Fibre network'!B25</f>
        <v>ROW</v>
      </c>
      <c r="C25" s="80">
        <f>('Fibre network'!N25+'Fibre network'!$O25*'Fibre network'!$L25)*'Cost assumptions'!D$16</f>
        <v>132.41115014445313</v>
      </c>
      <c r="D25" s="80">
        <f>'Fibre network'!$O25*'Fibre network'!$L25*'Cost assumptions'!D$20</f>
        <v>90.277392960323652</v>
      </c>
      <c r="E25" s="80">
        <f>'Fibre network'!$P25*'Fibre network'!$M25*'Cost assumptions'!D$17</f>
        <v>1260.5737135684569</v>
      </c>
      <c r="F25" s="80">
        <f>'Fibre network'!$P25*'Fibre network'!$M25*'Cost assumptions'!D$20</f>
        <v>1890.8605703526855</v>
      </c>
      <c r="G25" s="80">
        <f>'Fibre network'!H25*'Fibre network'!Q25*'Cost assumptions'!D$18</f>
        <v>675.80977285259974</v>
      </c>
      <c r="H25" s="80">
        <f>'Fibre network'!H25*'Fibre network'!Q25*'Cost assumptions'!D$20</f>
        <v>1267.1433240986244</v>
      </c>
      <c r="I25" s="80">
        <f t="shared" si="0"/>
        <v>5317.0759239771432</v>
      </c>
      <c r="J25" s="80">
        <f>I25/'Fibre network'!H25*1000</f>
        <v>59.76592956755065</v>
      </c>
      <c r="K25" s="96">
        <f>SUM(C25:F25)/'Fibre network'!H25*1000</f>
        <v>37.926407317775748</v>
      </c>
      <c r="L25" s="96">
        <f>SUM(G25:H25)/'Fibre network'!H25*1000</f>
        <v>21.839522249774902</v>
      </c>
      <c r="M25" s="96" t="e">
        <f>K25*Dashboard!$G$13</f>
        <v>#DIV/0!</v>
      </c>
      <c r="N25" s="96" t="e">
        <f>L25*Dashboard!$G$13</f>
        <v>#DIV/0!</v>
      </c>
    </row>
    <row r="26" spans="1:14" ht="15" thickBot="1">
      <c r="A26" s="1">
        <f t="shared" si="1"/>
        <v>19</v>
      </c>
      <c r="B26" s="4" t="str">
        <f>'Fibre network'!B26</f>
        <v>SOY</v>
      </c>
      <c r="C26" s="80">
        <f>('Fibre network'!N26+'Fibre network'!$O26*'Fibre network'!$L26)*'Cost assumptions'!D$16</f>
        <v>142.20918759152147</v>
      </c>
      <c r="D26" s="80">
        <f>'Fibre network'!$O26*'Fibre network'!$L26*'Cost assumptions'!D$20</f>
        <v>97.627718038842943</v>
      </c>
      <c r="E26" s="80">
        <f>'Fibre network'!$P26*'Fibre network'!$M26*'Cost assumptions'!D$17</f>
        <v>4691.0646383235335</v>
      </c>
      <c r="F26" s="80">
        <f>'Fibre network'!$P26*'Fibre network'!$M26*'Cost assumptions'!D$20</f>
        <v>7036.5969574853007</v>
      </c>
      <c r="G26" s="80">
        <f>'Fibre network'!H26*'Fibre network'!Q26*'Cost assumptions'!D$18</f>
        <v>1260.4324093219413</v>
      </c>
      <c r="H26" s="80">
        <f>'Fibre network'!H26*'Fibre network'!Q26*'Cost assumptions'!D$20</f>
        <v>2363.3107674786397</v>
      </c>
      <c r="I26" s="80">
        <f t="shared" si="0"/>
        <v>15591.241678239781</v>
      </c>
      <c r="J26" s="80">
        <f>I26/'Fibre network'!H26*1000</f>
        <v>96.611982143015126</v>
      </c>
      <c r="K26" s="96">
        <f>SUM(C26:F26)/'Fibre network'!H26*1000</f>
        <v>74.157259272767362</v>
      </c>
      <c r="L26" s="96">
        <f>SUM(G26:H26)/'Fibre network'!H26*1000</f>
        <v>22.454722870247743</v>
      </c>
      <c r="M26" s="96" t="e">
        <f>K26*Dashboard!$G$13</f>
        <v>#DIV/0!</v>
      </c>
      <c r="N26" s="96" t="e">
        <f>L26*Dashboard!$G$13</f>
        <v>#DIV/0!</v>
      </c>
    </row>
    <row r="27" spans="1:14" s="10" customFormat="1" ht="15" thickBot="1">
      <c r="A27" s="9" t="s">
        <v>24</v>
      </c>
      <c r="B27" s="11"/>
      <c r="C27" s="14">
        <f t="shared" ref="C27:I27" si="2">SUM(C8:C26)</f>
        <v>4639.3682722696331</v>
      </c>
      <c r="D27" s="14">
        <f t="shared" si="2"/>
        <v>3217.9258144205432</v>
      </c>
      <c r="E27" s="14">
        <f t="shared" si="2"/>
        <v>73901.917208080165</v>
      </c>
      <c r="F27" s="14">
        <f t="shared" si="2"/>
        <v>110852.87581212027</v>
      </c>
      <c r="G27" s="14">
        <f t="shared" si="2"/>
        <v>24425.653178354863</v>
      </c>
      <c r="H27" s="14">
        <f t="shared" si="2"/>
        <v>45798.099709415357</v>
      </c>
      <c r="I27" s="14">
        <f t="shared" si="2"/>
        <v>262835.83999466087</v>
      </c>
      <c r="J27" s="14"/>
      <c r="K27" s="14"/>
      <c r="L27" s="14"/>
      <c r="M27" s="14"/>
      <c r="N27" s="14"/>
    </row>
    <row r="28" spans="1:14" ht="15" thickBot="1">
      <c r="A28" s="1" t="s">
        <v>41</v>
      </c>
      <c r="B28" s="11"/>
      <c r="C28" s="14"/>
      <c r="D28" s="14"/>
      <c r="E28" s="14"/>
      <c r="F28" s="14"/>
      <c r="G28" s="14"/>
      <c r="H28" s="14"/>
      <c r="I28" s="14"/>
      <c r="J28" s="14">
        <f t="shared" ref="J28:L28" si="3">AVERAGE(J8:J26)</f>
        <v>99.598116928263678</v>
      </c>
      <c r="K28" s="14">
        <f t="shared" si="3"/>
        <v>75.928441300873203</v>
      </c>
      <c r="L28" s="14">
        <f t="shared" si="3"/>
        <v>23.669675627390458</v>
      </c>
      <c r="M28" s="14" t="e">
        <f t="shared" ref="M28:N28" si="4">AVERAGE(M8:M26)</f>
        <v>#DIV/0!</v>
      </c>
      <c r="N28" s="14" t="e">
        <f t="shared" si="4"/>
        <v>#DIV/0!</v>
      </c>
    </row>
    <row r="29" spans="1:14">
      <c r="C29" s="1"/>
      <c r="D29" s="1"/>
      <c r="E29" s="1"/>
      <c r="G29" s="1"/>
      <c r="H29" s="1"/>
      <c r="I29" s="1"/>
      <c r="J29" s="1"/>
      <c r="K29" s="1"/>
      <c r="L29" s="1"/>
    </row>
    <row r="31" spans="1:14" ht="15">
      <c r="A31" s="41" t="s">
        <v>270</v>
      </c>
    </row>
    <row r="32" spans="1:14" ht="15" thickBot="1"/>
    <row r="33" spans="1:12" ht="15" customHeight="1">
      <c r="B33" s="160" t="s">
        <v>22</v>
      </c>
      <c r="C33" s="160" t="s">
        <v>106</v>
      </c>
      <c r="D33" s="160" t="s">
        <v>110</v>
      </c>
      <c r="E33" s="160" t="s">
        <v>107</v>
      </c>
      <c r="F33" s="160" t="s">
        <v>111</v>
      </c>
      <c r="G33" s="160" t="s">
        <v>108</v>
      </c>
      <c r="H33" s="160" t="s">
        <v>97</v>
      </c>
      <c r="I33" s="160" t="s">
        <v>109</v>
      </c>
      <c r="J33" s="160" t="s">
        <v>104</v>
      </c>
      <c r="K33" s="160" t="s">
        <v>271</v>
      </c>
      <c r="L33" s="160" t="s">
        <v>272</v>
      </c>
    </row>
    <row r="34" spans="1:12" ht="15" thickBot="1"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</row>
    <row r="35" spans="1:12" ht="15" thickBot="1">
      <c r="B35" s="162"/>
      <c r="C35" s="34" t="s">
        <v>38</v>
      </c>
      <c r="D35" s="34" t="s">
        <v>200</v>
      </c>
      <c r="E35" s="34" t="s">
        <v>38</v>
      </c>
      <c r="F35" s="34" t="s">
        <v>200</v>
      </c>
      <c r="G35" s="34" t="s">
        <v>38</v>
      </c>
      <c r="H35" s="34" t="s">
        <v>200</v>
      </c>
      <c r="I35" s="34" t="s">
        <v>202</v>
      </c>
      <c r="J35" s="107" t="s">
        <v>202</v>
      </c>
      <c r="K35" s="127" t="s">
        <v>201</v>
      </c>
      <c r="L35" s="127" t="s">
        <v>201</v>
      </c>
    </row>
    <row r="36" spans="1:12" ht="15" thickBot="1">
      <c r="A36" s="1">
        <v>1</v>
      </c>
      <c r="B36" s="4" t="str">
        <f>B8</f>
        <v>AAA</v>
      </c>
      <c r="C36" s="80">
        <f>'Fibre network'!L8*'Fibre network'!O8*(1-'Other assumptions'!D$12)</f>
        <v>0</v>
      </c>
      <c r="D36" s="80">
        <f>C36*'Cost assumptions'!D$4</f>
        <v>0</v>
      </c>
      <c r="E36" s="80">
        <f>'Fibre network'!M8*'Fibre network'!P8*(1-'Other assumptions'!D$13)</f>
        <v>347.00493045476856</v>
      </c>
      <c r="F36" s="80">
        <f>E36*'Cost assumptions'!D$5</f>
        <v>843.22198100508763</v>
      </c>
      <c r="G36" s="80">
        <f>((1-'Fibre network'!R8)+'Fibre network'!R8*(1-'Other assumptions'!D$14))*'Fibre network'!Q8*'Fibre network'!H8</f>
        <v>746.80139457461303</v>
      </c>
      <c r="H36" s="80">
        <f>G36*'Cost assumptions'!D$6</f>
        <v>403.27275307029106</v>
      </c>
      <c r="I36" s="96">
        <f>(D36+F36)/'Fibre network'!H8*1000</f>
        <v>4.2033736827666557</v>
      </c>
      <c r="J36" s="96">
        <f>H36/'Fibre network'!H8*1000</f>
        <v>2.0102726392545138</v>
      </c>
      <c r="K36" s="96" t="e">
        <f>I36*Dashboard!$G$13</f>
        <v>#DIV/0!</v>
      </c>
      <c r="L36" s="96" t="e">
        <f>J36*Dashboard!$G$13</f>
        <v>#DIV/0!</v>
      </c>
    </row>
    <row r="37" spans="1:12" ht="15" thickBot="1">
      <c r="A37" s="1">
        <f t="shared" ref="A37:A54" si="5">A36+1</f>
        <v>2</v>
      </c>
      <c r="B37" s="4" t="str">
        <f t="shared" ref="B37:B54" si="6">B9</f>
        <v>AST</v>
      </c>
      <c r="C37" s="80">
        <f>'Fibre network'!L9*'Fibre network'!O9*(1-'Other assumptions'!D$12)</f>
        <v>0</v>
      </c>
      <c r="D37" s="80">
        <f>C37*'Cost assumptions'!D$4</f>
        <v>0</v>
      </c>
      <c r="E37" s="80">
        <f>'Fibre network'!M9*'Fibre network'!P9*(1-'Other assumptions'!D$13)</f>
        <v>63.982750634116208</v>
      </c>
      <c r="F37" s="80">
        <f>E37*'Cost assumptions'!D$5</f>
        <v>155.47808404090239</v>
      </c>
      <c r="G37" s="80">
        <f>((1-'Fibre network'!R9)+'Fibre network'!R9*(1-'Other assumptions'!D$14))*'Fibre network'!Q9*'Fibre network'!H9</f>
        <v>200.97568192638622</v>
      </c>
      <c r="H37" s="80">
        <f>G37*'Cost assumptions'!D$6</f>
        <v>108.52686824024856</v>
      </c>
      <c r="I37" s="96">
        <f>(D37+F37)/'Fibre network'!H9*1000</f>
        <v>5.3869476834904848</v>
      </c>
      <c r="J37" s="96">
        <f>H37/'Fibre network'!H9*1000</f>
        <v>3.760199162921785</v>
      </c>
      <c r="K37" s="96" t="e">
        <f>I37*Dashboard!$G$13</f>
        <v>#DIV/0!</v>
      </c>
      <c r="L37" s="96" t="e">
        <f>J37*Dashboard!$G$13</f>
        <v>#DIV/0!</v>
      </c>
    </row>
    <row r="38" spans="1:12" ht="15" thickBot="1">
      <c r="A38" s="1">
        <f t="shared" si="5"/>
        <v>3</v>
      </c>
      <c r="B38" s="4" t="str">
        <f t="shared" si="6"/>
        <v>BUD</v>
      </c>
      <c r="C38" s="80">
        <f>'Fibre network'!L10*'Fibre network'!O10*(1-'Other assumptions'!D$12)</f>
        <v>0</v>
      </c>
      <c r="D38" s="80">
        <f>C38*'Cost assumptions'!D$4</f>
        <v>0</v>
      </c>
      <c r="E38" s="80">
        <f>'Fibre network'!M10*'Fibre network'!P10*(1-'Other assumptions'!D$13)</f>
        <v>680.89495691280285</v>
      </c>
      <c r="F38" s="80">
        <f>E38*'Cost assumptions'!D$5</f>
        <v>1654.5747452981111</v>
      </c>
      <c r="G38" s="80">
        <f>((1-'Fibre network'!R10)+'Fibre network'!R10*(1-'Other assumptions'!D$14))*'Fibre network'!Q10*'Fibre network'!H10</f>
        <v>1528.1800289007783</v>
      </c>
      <c r="H38" s="80">
        <f>G38*'Cost assumptions'!D$6</f>
        <v>825.21721560642038</v>
      </c>
      <c r="I38" s="96">
        <f>(D38+F38)/'Fibre network'!H10*1000</f>
        <v>4.4805061302527092</v>
      </c>
      <c r="J38" s="96">
        <f>H38/'Fibre network'!H10*1000</f>
        <v>2.2346471828013215</v>
      </c>
      <c r="K38" s="96" t="e">
        <f>I38*Dashboard!$G$13</f>
        <v>#DIV/0!</v>
      </c>
      <c r="L38" s="96" t="e">
        <f>J38*Dashboard!$G$13</f>
        <v>#DIV/0!</v>
      </c>
    </row>
    <row r="39" spans="1:12" ht="15" thickBot="1">
      <c r="A39" s="1">
        <f t="shared" si="5"/>
        <v>4</v>
      </c>
      <c r="B39" s="4" t="str">
        <f t="shared" si="6"/>
        <v>CEN</v>
      </c>
      <c r="C39" s="80">
        <f>'Fibre network'!L11*'Fibre network'!O11*(1-'Other assumptions'!D$12)</f>
        <v>0</v>
      </c>
      <c r="D39" s="80">
        <f>C39*'Cost assumptions'!D$4</f>
        <v>0</v>
      </c>
      <c r="E39" s="80">
        <f>'Fibre network'!M11*'Fibre network'!P11*(1-'Other assumptions'!D$13)</f>
        <v>795.68894013127669</v>
      </c>
      <c r="F39" s="80">
        <f>E39*'Cost assumptions'!D$5</f>
        <v>1933.5241245190025</v>
      </c>
      <c r="G39" s="80">
        <f>((1-'Fibre network'!R11)+'Fibre network'!R11*(1-'Other assumptions'!D$14))*'Fibre network'!Q11*'Fibre network'!H11</f>
        <v>518.29154670551145</v>
      </c>
      <c r="H39" s="80">
        <f>G39*'Cost assumptions'!D$6</f>
        <v>279.87743522097622</v>
      </c>
      <c r="I39" s="96">
        <f>(D39+F39)/'Fibre network'!H11*1000</f>
        <v>6.0487463891577615</v>
      </c>
      <c r="J39" s="96">
        <f>H39/'Fibre network'!H11*1000</f>
        <v>0.8755554710861212</v>
      </c>
      <c r="K39" s="96" t="e">
        <f>I39*Dashboard!$G$13</f>
        <v>#DIV/0!</v>
      </c>
      <c r="L39" s="96" t="e">
        <f>J39*Dashboard!$G$13</f>
        <v>#DIV/0!</v>
      </c>
    </row>
    <row r="40" spans="1:12" ht="15" thickBot="1">
      <c r="A40" s="1">
        <f t="shared" si="5"/>
        <v>5</v>
      </c>
      <c r="B40" s="4" t="str">
        <f t="shared" si="6"/>
        <v>DEE</v>
      </c>
      <c r="C40" s="80">
        <f>'Fibre network'!L12*'Fibre network'!O12*(1-'Other assumptions'!D$12)</f>
        <v>0</v>
      </c>
      <c r="D40" s="80">
        <f>C40*'Cost assumptions'!D$4</f>
        <v>0</v>
      </c>
      <c r="E40" s="80">
        <f>'Fibre network'!M12*'Fibre network'!P12*(1-'Other assumptions'!D$13)</f>
        <v>436.1685693025691</v>
      </c>
      <c r="F40" s="80">
        <f>E40*'Cost assumptions'!D$5</f>
        <v>1059.8896234052429</v>
      </c>
      <c r="G40" s="80">
        <f>((1-'Fibre network'!R12)+'Fibre network'!R12*(1-'Other assumptions'!D$14))*'Fibre network'!Q12*'Fibre network'!H12</f>
        <v>201.50115300148215</v>
      </c>
      <c r="H40" s="80">
        <f>G40*'Cost assumptions'!D$6</f>
        <v>108.81062262080037</v>
      </c>
      <c r="I40" s="96">
        <f>(D40+F40)/'Fibre network'!H12*1000</f>
        <v>8.6555517541995481</v>
      </c>
      <c r="J40" s="96">
        <f>H40/'Fibre network'!H12*1000</f>
        <v>0.88859816598177555</v>
      </c>
      <c r="K40" s="96" t="e">
        <f>I40*Dashboard!$G$13</f>
        <v>#DIV/0!</v>
      </c>
      <c r="L40" s="96" t="e">
        <f>J40*Dashboard!$G$13</f>
        <v>#DIV/0!</v>
      </c>
    </row>
    <row r="41" spans="1:12" ht="15" thickBot="1">
      <c r="A41" s="1">
        <f t="shared" si="5"/>
        <v>6</v>
      </c>
      <c r="B41" s="4" t="str">
        <f t="shared" si="6"/>
        <v>HAM</v>
      </c>
      <c r="C41" s="80">
        <f>'Fibre network'!L13*'Fibre network'!O13*(1-'Other assumptions'!D$12)</f>
        <v>0</v>
      </c>
      <c r="D41" s="80">
        <f>C41*'Cost assumptions'!D$4</f>
        <v>0</v>
      </c>
      <c r="E41" s="80">
        <f>'Fibre network'!M13*'Fibre network'!P13*(1-'Other assumptions'!D$13)</f>
        <v>192.55764926969817</v>
      </c>
      <c r="F41" s="80">
        <f>E41*'Cost assumptions'!D$5</f>
        <v>467.91508772536662</v>
      </c>
      <c r="G41" s="80">
        <f>((1-'Fibre network'!R13)+'Fibre network'!R13*(1-'Other assumptions'!D$14))*'Fibre network'!Q13*'Fibre network'!H13</f>
        <v>586.46292773442087</v>
      </c>
      <c r="H41" s="80">
        <f>G41*'Cost assumptions'!D$6</f>
        <v>316.68998097658726</v>
      </c>
      <c r="I41" s="96">
        <f>(D41+F41)/'Fibre network'!H13*1000</f>
        <v>4.9789323968691583</v>
      </c>
      <c r="J41" s="96">
        <f>H41/'Fibre network'!H13*1000</f>
        <v>3.3697951773969428</v>
      </c>
      <c r="K41" s="96" t="e">
        <f>I41*Dashboard!$G$13</f>
        <v>#DIV/0!</v>
      </c>
      <c r="L41" s="96" t="e">
        <f>J41*Dashboard!$G$13</f>
        <v>#DIV/0!</v>
      </c>
    </row>
    <row r="42" spans="1:12" ht="15" thickBot="1">
      <c r="A42" s="1">
        <f t="shared" si="5"/>
        <v>7</v>
      </c>
      <c r="B42" s="4" t="str">
        <f t="shared" si="6"/>
        <v>HIL</v>
      </c>
      <c r="C42" s="80">
        <f>'Fibre network'!L14*'Fibre network'!O14*(1-'Other assumptions'!D$12)</f>
        <v>0</v>
      </c>
      <c r="D42" s="80">
        <f>C42*'Cost assumptions'!D$4</f>
        <v>0</v>
      </c>
      <c r="E42" s="80">
        <f>'Fibre network'!M14*'Fibre network'!P14*(1-'Other assumptions'!D$13)</f>
        <v>10.829057571394211</v>
      </c>
      <c r="F42" s="80">
        <f>E42*'Cost assumptions'!D$5</f>
        <v>26.314609898487934</v>
      </c>
      <c r="G42" s="80">
        <f>((1-'Fibre network'!R14)+'Fibre network'!R14*(1-'Other assumptions'!D$14))*'Fibre network'!Q14*'Fibre network'!H14</f>
        <v>18.531438261570425</v>
      </c>
      <c r="H42" s="80">
        <f>G42*'Cost assumptions'!D$6</f>
        <v>10.00697666124803</v>
      </c>
      <c r="I42" s="96">
        <f>(D42+F42)/'Fibre network'!H14*1000</f>
        <v>6.2121364255165092</v>
      </c>
      <c r="J42" s="96">
        <f>H42/'Fibre network'!H14*1000</f>
        <v>2.3623646509084115</v>
      </c>
      <c r="K42" s="96" t="e">
        <f>I42*Dashboard!$G$13</f>
        <v>#DIV/0!</v>
      </c>
      <c r="L42" s="96" t="e">
        <f>J42*Dashboard!$G$13</f>
        <v>#DIV/0!</v>
      </c>
    </row>
    <row r="43" spans="1:12" ht="15" thickBot="1">
      <c r="A43" s="1">
        <f t="shared" si="5"/>
        <v>8</v>
      </c>
      <c r="B43" s="4" t="str">
        <f t="shared" si="6"/>
        <v>HOT</v>
      </c>
      <c r="C43" s="80">
        <f>'Fibre network'!L15*'Fibre network'!O15*(1-'Other assumptions'!D$12)</f>
        <v>0</v>
      </c>
      <c r="D43" s="80">
        <f>C43*'Cost assumptions'!D$4</f>
        <v>0</v>
      </c>
      <c r="E43" s="80">
        <f>'Fibre network'!M15*'Fibre network'!P15*(1-'Other assumptions'!D$13)</f>
        <v>472.75371583522048</v>
      </c>
      <c r="F43" s="80">
        <f>E43*'Cost assumptions'!D$5</f>
        <v>1148.7915294795857</v>
      </c>
      <c r="G43" s="80">
        <f>((1-'Fibre network'!R15)+'Fibre network'!R15*(1-'Other assumptions'!D$14))*'Fibre network'!Q15*'Fibre network'!H15</f>
        <v>1193.0645219182466</v>
      </c>
      <c r="H43" s="80">
        <f>G43*'Cost assumptions'!D$6</f>
        <v>644.2548418358532</v>
      </c>
      <c r="I43" s="96">
        <f>(D43+F43)/'Fibre network'!H15*1000</f>
        <v>4.4569299777290974</v>
      </c>
      <c r="J43" s="96">
        <f>H43/'Fibre network'!H15*1000</f>
        <v>2.4994950295081866</v>
      </c>
      <c r="K43" s="96" t="e">
        <f>I43*Dashboard!$G$13</f>
        <v>#DIV/0!</v>
      </c>
      <c r="L43" s="96" t="e">
        <f>J43*Dashboard!$G$13</f>
        <v>#DIV/0!</v>
      </c>
    </row>
    <row r="44" spans="1:12" ht="15" thickBot="1">
      <c r="A44" s="1">
        <f t="shared" si="5"/>
        <v>9</v>
      </c>
      <c r="B44" s="4" t="str">
        <f t="shared" si="6"/>
        <v>IBW</v>
      </c>
      <c r="C44" s="80">
        <f>'Fibre network'!L16*'Fibre network'!O16*(1-'Other assumptions'!D$12)</f>
        <v>0</v>
      </c>
      <c r="D44" s="80">
        <f>C44*'Cost assumptions'!D$4</f>
        <v>0</v>
      </c>
      <c r="E44" s="80">
        <f>'Fibre network'!M16*'Fibre network'!P16*(1-'Other assumptions'!D$13)</f>
        <v>854.09419430058972</v>
      </c>
      <c r="F44" s="80">
        <f>E44*'Cost assumptions'!D$5</f>
        <v>2075.448892150433</v>
      </c>
      <c r="G44" s="80">
        <f>((1-'Fibre network'!R16)+'Fibre network'!R16*(1-'Other assumptions'!D$14))*'Fibre network'!Q16*'Fibre network'!H16</f>
        <v>763.98516993783505</v>
      </c>
      <c r="H44" s="80">
        <f>G44*'Cost assumptions'!D$6</f>
        <v>412.55199176643094</v>
      </c>
      <c r="I44" s="96">
        <f>(D44+F44)/'Fibre network'!H16*1000</f>
        <v>6.5950076013677563</v>
      </c>
      <c r="J44" s="96">
        <f>H44/'Fibre network'!H16*1000</f>
        <v>1.3109373745358466</v>
      </c>
      <c r="K44" s="96" t="e">
        <f>I44*Dashboard!$G$13</f>
        <v>#DIV/0!</v>
      </c>
      <c r="L44" s="96" t="e">
        <f>J44*Dashboard!$G$13</f>
        <v>#DIV/0!</v>
      </c>
    </row>
    <row r="45" spans="1:12" ht="15" thickBot="1">
      <c r="A45" s="1">
        <f t="shared" si="5"/>
        <v>10</v>
      </c>
      <c r="B45" s="4" t="str">
        <f t="shared" si="6"/>
        <v>ITN</v>
      </c>
      <c r="C45" s="80">
        <f>'Fibre network'!L17*'Fibre network'!O17*(1-'Other assumptions'!D$12)</f>
        <v>0</v>
      </c>
      <c r="D45" s="80">
        <f>C45*'Cost assumptions'!D$4</f>
        <v>0</v>
      </c>
      <c r="E45" s="80">
        <f>'Fibre network'!M17*'Fibre network'!P17*(1-'Other assumptions'!D$13)</f>
        <v>515.18428758936068</v>
      </c>
      <c r="F45" s="80">
        <f>E45*'Cost assumptions'!D$5</f>
        <v>1251.8978188421465</v>
      </c>
      <c r="G45" s="80">
        <f>((1-'Fibre network'!R17)+'Fibre network'!R17*(1-'Other assumptions'!D$14))*'Fibre network'!Q17*'Fibre network'!H17</f>
        <v>1031.3521922514951</v>
      </c>
      <c r="H45" s="80">
        <f>G45*'Cost assumptions'!D$6</f>
        <v>556.93018381580737</v>
      </c>
      <c r="I45" s="96">
        <f>(D45+F45)/'Fibre network'!H17*1000</f>
        <v>4.3428261855015009</v>
      </c>
      <c r="J45" s="96">
        <f>H45/'Fibre network'!H17*1000</f>
        <v>1.9319875387341203</v>
      </c>
      <c r="K45" s="96" t="e">
        <f>I45*Dashboard!$G$13</f>
        <v>#DIV/0!</v>
      </c>
      <c r="L45" s="96" t="e">
        <f>J45*Dashboard!$G$13</f>
        <v>#DIV/0!</v>
      </c>
    </row>
    <row r="46" spans="1:12" ht="15" thickBot="1">
      <c r="A46" s="1">
        <f t="shared" si="5"/>
        <v>11</v>
      </c>
      <c r="B46" s="4" t="str">
        <f t="shared" si="6"/>
        <v>JAW</v>
      </c>
      <c r="C46" s="80">
        <f>'Fibre network'!L18*'Fibre network'!O18*(1-'Other assumptions'!D$12)</f>
        <v>0</v>
      </c>
      <c r="D46" s="80">
        <f>C46*'Cost assumptions'!D$4</f>
        <v>0</v>
      </c>
      <c r="E46" s="80">
        <f>'Fibre network'!M18*'Fibre network'!P18*(1-'Other assumptions'!D$13)</f>
        <v>111.24524448994582</v>
      </c>
      <c r="F46" s="80">
        <f>E46*'Cost assumptions'!D$5</f>
        <v>270.32594411056834</v>
      </c>
      <c r="G46" s="80">
        <f>((1-'Fibre network'!R18)+'Fibre network'!R18*(1-'Other assumptions'!D$14))*'Fibre network'!Q18*'Fibre network'!H18</f>
        <v>67.050282754012585</v>
      </c>
      <c r="H46" s="80">
        <f>G46*'Cost assumptions'!D$6</f>
        <v>36.207152687166797</v>
      </c>
      <c r="I46" s="96">
        <f>(D46+F46)/'Fibre network'!H18*1000</f>
        <v>20.643447431123967</v>
      </c>
      <c r="J46" s="96">
        <f>H46/'Fibre network'!H18*1000</f>
        <v>2.7649601135675295</v>
      </c>
      <c r="K46" s="96" t="e">
        <f>I46*Dashboard!$G$13</f>
        <v>#DIV/0!</v>
      </c>
      <c r="L46" s="96" t="e">
        <f>J46*Dashboard!$G$13</f>
        <v>#DIV/0!</v>
      </c>
    </row>
    <row r="47" spans="1:12" ht="15" thickBot="1">
      <c r="A47" s="1">
        <f t="shared" si="5"/>
        <v>12</v>
      </c>
      <c r="B47" s="4" t="str">
        <f t="shared" si="6"/>
        <v>LID</v>
      </c>
      <c r="C47" s="80">
        <f>'Fibre network'!L19*'Fibre network'!O19*(1-'Other assumptions'!D$12)</f>
        <v>0</v>
      </c>
      <c r="D47" s="80">
        <f>C47*'Cost assumptions'!D$4</f>
        <v>0</v>
      </c>
      <c r="E47" s="80">
        <f>'Fibre network'!M19*'Fibre network'!P19*(1-'Other assumptions'!D$13)</f>
        <v>16.144075565179353</v>
      </c>
      <c r="F47" s="80">
        <f>E47*'Cost assumptions'!D$5</f>
        <v>39.23010362338583</v>
      </c>
      <c r="G47" s="80">
        <f>((1-'Fibre network'!R19)+'Fibre network'!R19*(1-'Other assumptions'!D$14))*'Fibre network'!Q19*'Fibre network'!H19</f>
        <v>52.253556793689867</v>
      </c>
      <c r="H47" s="80">
        <f>G47*'Cost assumptions'!D$6</f>
        <v>28.216920668592529</v>
      </c>
      <c r="I47" s="96">
        <f>(D47+F47)/'Fibre network'!H19*1000</f>
        <v>9.5543360017987897</v>
      </c>
      <c r="J47" s="96">
        <f>H47/'Fibre network'!H19*1000</f>
        <v>6.8721190132957934</v>
      </c>
      <c r="K47" s="96" t="e">
        <f>I47*Dashboard!$G$13</f>
        <v>#DIV/0!</v>
      </c>
      <c r="L47" s="96" t="e">
        <f>J47*Dashboard!$G$13</f>
        <v>#DIV/0!</v>
      </c>
    </row>
    <row r="48" spans="1:12" ht="15" thickBot="1">
      <c r="A48" s="1">
        <f t="shared" si="5"/>
        <v>13</v>
      </c>
      <c r="B48" s="4" t="str">
        <f t="shared" si="6"/>
        <v>MBG</v>
      </c>
      <c r="C48" s="80">
        <f>'Fibre network'!L20*'Fibre network'!O20*(1-'Other assumptions'!D$12)</f>
        <v>0</v>
      </c>
      <c r="D48" s="80">
        <f>C48*'Cost assumptions'!D$4</f>
        <v>0</v>
      </c>
      <c r="E48" s="80">
        <f>'Fibre network'!M20*'Fibre network'!P20*(1-'Other assumptions'!D$13)</f>
        <v>456.68411345581706</v>
      </c>
      <c r="F48" s="80">
        <f>E48*'Cost assumptions'!D$5</f>
        <v>1109.7423956976356</v>
      </c>
      <c r="G48" s="80">
        <f>((1-'Fibre network'!R20)+'Fibre network'!R20*(1-'Other assumptions'!D$14))*'Fibre network'!Q20*'Fibre network'!H20</f>
        <v>478.82736677049974</v>
      </c>
      <c r="H48" s="80">
        <f>G48*'Cost assumptions'!D$6</f>
        <v>258.56677805606989</v>
      </c>
      <c r="I48" s="96">
        <f>(D48+F48)/'Fibre network'!H20*1000</f>
        <v>5.2518759498051892</v>
      </c>
      <c r="J48" s="96">
        <f>H48/'Fibre network'!H20*1000</f>
        <v>1.2236719515772059</v>
      </c>
      <c r="K48" s="96" t="e">
        <f>I48*Dashboard!$G$13</f>
        <v>#DIV/0!</v>
      </c>
      <c r="L48" s="96" t="e">
        <f>J48*Dashboard!$G$13</f>
        <v>#DIV/0!</v>
      </c>
    </row>
    <row r="49" spans="1:15" ht="15" thickBot="1">
      <c r="A49" s="1">
        <f t="shared" si="5"/>
        <v>14</v>
      </c>
      <c r="B49" s="4" t="str">
        <f t="shared" si="6"/>
        <v>MMR</v>
      </c>
      <c r="C49" s="80">
        <f>'Fibre network'!L21*'Fibre network'!O21*(1-'Other assumptions'!D$12)</f>
        <v>0</v>
      </c>
      <c r="D49" s="80">
        <f>C49*'Cost assumptions'!D$4</f>
        <v>0</v>
      </c>
      <c r="E49" s="80">
        <f>'Fibre network'!M21*'Fibre network'!P21*(1-'Other assumptions'!D$13)</f>
        <v>465.19335941357366</v>
      </c>
      <c r="F49" s="80">
        <f>E49*'Cost assumptions'!D$5</f>
        <v>1130.4198633749841</v>
      </c>
      <c r="G49" s="80">
        <f>((1-'Fibre network'!R21)+'Fibre network'!R21*(1-'Other assumptions'!D$14))*'Fibre network'!Q21*'Fibre network'!H21</f>
        <v>584.00901265000005</v>
      </c>
      <c r="H49" s="80">
        <f>G49*'Cost assumptions'!D$6</f>
        <v>315.36486683100003</v>
      </c>
      <c r="I49" s="96">
        <f>(D49+F49)/'Fibre network'!H21*1000</f>
        <v>8.2841952539297505</v>
      </c>
      <c r="J49" s="96">
        <f>H49/'Fibre network'!H21*1000</f>
        <v>2.3111272348466532</v>
      </c>
      <c r="K49" s="96" t="e">
        <f>I49*Dashboard!$G$13</f>
        <v>#DIV/0!</v>
      </c>
      <c r="L49" s="96" t="e">
        <f>J49*Dashboard!$G$13</f>
        <v>#DIV/0!</v>
      </c>
    </row>
    <row r="50" spans="1:15" ht="15" thickBot="1">
      <c r="A50" s="1">
        <f t="shared" si="5"/>
        <v>15</v>
      </c>
      <c r="B50" s="4" t="str">
        <f t="shared" si="6"/>
        <v>NIT</v>
      </c>
      <c r="C50" s="80">
        <f>'Fibre network'!L22*'Fibre network'!O22*(1-'Other assumptions'!D$12)</f>
        <v>0</v>
      </c>
      <c r="D50" s="80">
        <f>C50*'Cost assumptions'!D$4</f>
        <v>0</v>
      </c>
      <c r="E50" s="80">
        <f>'Fibre network'!M22*'Fibre network'!P22*(1-'Other assumptions'!D$13)</f>
        <v>442.9751691132239</v>
      </c>
      <c r="F50" s="80">
        <f>E50*'Cost assumptions'!D$5</f>
        <v>1076.4296609451342</v>
      </c>
      <c r="G50" s="80">
        <f>((1-'Fibre network'!R22)+'Fibre network'!R22*(1-'Other assumptions'!D$14))*'Fibre network'!Q22*'Fibre network'!H22</f>
        <v>705.04421721610436</v>
      </c>
      <c r="H50" s="80">
        <f>G50*'Cost assumptions'!D$6</f>
        <v>380.7238772966964</v>
      </c>
      <c r="I50" s="96">
        <f>(D50+F50)/'Fibre network'!H22*1000</f>
        <v>6.0340353093738779</v>
      </c>
      <c r="J50" s="96">
        <f>H50/'Fibre network'!H22*1000</f>
        <v>2.1341861917042508</v>
      </c>
      <c r="K50" s="96" t="e">
        <f>I50*Dashboard!$G$13</f>
        <v>#DIV/0!</v>
      </c>
      <c r="L50" s="96" t="e">
        <f>J50*Dashboard!$G$13</f>
        <v>#DIV/0!</v>
      </c>
    </row>
    <row r="51" spans="1:15" ht="15" thickBot="1">
      <c r="A51" s="1">
        <f t="shared" si="5"/>
        <v>16</v>
      </c>
      <c r="B51" s="4" t="str">
        <f t="shared" si="6"/>
        <v>OMR</v>
      </c>
      <c r="C51" s="80">
        <f>'Fibre network'!L23*'Fibre network'!O23*(1-'Other assumptions'!D$12)</f>
        <v>0</v>
      </c>
      <c r="D51" s="80">
        <f>C51*'Cost assumptions'!D$4</f>
        <v>0</v>
      </c>
      <c r="E51" s="80">
        <f>'Fibre network'!M23*'Fibre network'!P23*(1-'Other assumptions'!D$13)</f>
        <v>232.82811918908214</v>
      </c>
      <c r="F51" s="80">
        <f>E51*'Cost assumptions'!D$5</f>
        <v>565.7723296294696</v>
      </c>
      <c r="G51" s="80">
        <f>((1-'Fibre network'!R23)+'Fibre network'!R23*(1-'Other assumptions'!D$14))*'Fibre network'!Q23*'Fibre network'!H23</f>
        <v>590.52298246639054</v>
      </c>
      <c r="H51" s="80">
        <f>G51*'Cost assumptions'!D$6</f>
        <v>318.88241053185089</v>
      </c>
      <c r="I51" s="96">
        <f>(D51+F51)/'Fibre network'!H23*1000</f>
        <v>4.8747002027301516</v>
      </c>
      <c r="J51" s="96">
        <f>H51/'Fibre network'!H23*1000</f>
        <v>2.7474941241554234</v>
      </c>
      <c r="K51" s="96" t="e">
        <f>I51*Dashboard!$G$13</f>
        <v>#DIV/0!</v>
      </c>
      <c r="L51" s="96" t="e">
        <f>J51*Dashboard!$G$13</f>
        <v>#DIV/0!</v>
      </c>
    </row>
    <row r="52" spans="1:15" ht="15" thickBot="1">
      <c r="A52" s="1">
        <f t="shared" si="5"/>
        <v>17</v>
      </c>
      <c r="B52" s="4" t="str">
        <f t="shared" si="6"/>
        <v>RAN</v>
      </c>
      <c r="C52" s="80">
        <f>'Fibre network'!L24*'Fibre network'!O24*(1-'Other assumptions'!D$12)</f>
        <v>0</v>
      </c>
      <c r="D52" s="80">
        <f>C52*'Cost assumptions'!D$4</f>
        <v>0</v>
      </c>
      <c r="E52" s="80">
        <f>'Fibre network'!M24*'Fibre network'!P24*(1-'Other assumptions'!D$13)</f>
        <v>700.79875239019952</v>
      </c>
      <c r="F52" s="80">
        <f>E52*'Cost assumptions'!D$5</f>
        <v>1702.9409683081849</v>
      </c>
      <c r="G52" s="80">
        <f>((1-'Fibre network'!R24)+'Fibre network'!R24*(1-'Other assumptions'!D$14))*'Fibre network'!Q24*'Fibre network'!H24</f>
        <v>658.16101172758056</v>
      </c>
      <c r="H52" s="80">
        <f>G52*'Cost assumptions'!D$6</f>
        <v>355.40694633289354</v>
      </c>
      <c r="I52" s="96">
        <f>(D52+F52)/'Fibre network'!H24*1000</f>
        <v>6.3886559659216786</v>
      </c>
      <c r="J52" s="96">
        <f>H52/'Fibre network'!H24*1000</f>
        <v>1.3333243783989674</v>
      </c>
      <c r="K52" s="96" t="e">
        <f>I52*Dashboard!$G$13</f>
        <v>#DIV/0!</v>
      </c>
      <c r="L52" s="96" t="e">
        <f>J52*Dashboard!$G$13</f>
        <v>#DIV/0!</v>
      </c>
    </row>
    <row r="53" spans="1:15" ht="15" thickBot="1">
      <c r="A53" s="1">
        <f t="shared" si="5"/>
        <v>18</v>
      </c>
      <c r="B53" s="4" t="str">
        <f t="shared" si="6"/>
        <v>ROW</v>
      </c>
      <c r="C53" s="80">
        <f>'Fibre network'!L25*'Fibre network'!O25*(1-'Other assumptions'!D$12)</f>
        <v>0</v>
      </c>
      <c r="D53" s="80">
        <f>C53*'Cost assumptions'!D$4</f>
        <v>0</v>
      </c>
      <c r="E53" s="80">
        <f>'Fibre network'!M25*'Fibre network'!P25*(1-'Other assumptions'!D$13)</f>
        <v>126.05737135684566</v>
      </c>
      <c r="F53" s="80">
        <f>E53*'Cost assumptions'!D$5</f>
        <v>306.31941239713501</v>
      </c>
      <c r="G53" s="80">
        <f>((1-'Fibre network'!R25)+'Fibre network'!R25*(1-'Other assumptions'!D$14))*'Fibre network'!Q25*'Fibre network'!H25</f>
        <v>304.1143977836698</v>
      </c>
      <c r="H53" s="80">
        <f>G53*'Cost assumptions'!D$6</f>
        <v>164.22177480318172</v>
      </c>
      <c r="I53" s="96">
        <f>(D53+F53)/'Fibre network'!H25*1000</f>
        <v>3.443145196393357</v>
      </c>
      <c r="J53" s="96">
        <f>H53/'Fibre network'!H25*1000</f>
        <v>1.8459144023288001</v>
      </c>
      <c r="K53" s="96" t="e">
        <f>I53*Dashboard!$G$13</f>
        <v>#DIV/0!</v>
      </c>
      <c r="L53" s="96" t="e">
        <f>J53*Dashboard!$G$13</f>
        <v>#DIV/0!</v>
      </c>
    </row>
    <row r="54" spans="1:15" ht="15" thickBot="1">
      <c r="A54" s="1">
        <f t="shared" si="5"/>
        <v>19</v>
      </c>
      <c r="B54" s="4" t="str">
        <f t="shared" si="6"/>
        <v>SOY</v>
      </c>
      <c r="C54" s="80">
        <f>'Fibre network'!L26*'Fibre network'!O26*(1-'Other assumptions'!D$12)</f>
        <v>0</v>
      </c>
      <c r="D54" s="80">
        <f>C54*'Cost assumptions'!D$4</f>
        <v>0</v>
      </c>
      <c r="E54" s="80">
        <f>'Fibre network'!M26*'Fibre network'!P26*(1-'Other assumptions'!D$13)</f>
        <v>469.10646383235326</v>
      </c>
      <c r="F54" s="80">
        <f>E54*'Cost assumptions'!D$5</f>
        <v>1139.9287071126184</v>
      </c>
      <c r="G54" s="80">
        <f>((1-'Fibre network'!R26)+'Fibre network'!R26*(1-'Other assumptions'!D$14))*'Fibre network'!Q26*'Fibre network'!H26</f>
        <v>504.17296372877644</v>
      </c>
      <c r="H54" s="80">
        <f>G54*'Cost assumptions'!D$6</f>
        <v>272.25340041353928</v>
      </c>
      <c r="I54" s="96">
        <f>(D54+F54)/'Fibre network'!H26*1000</f>
        <v>7.0636306054815865</v>
      </c>
      <c r="J54" s="96">
        <f>H54/'Fibre network'!H26*1000</f>
        <v>1.6870330921647001</v>
      </c>
      <c r="K54" s="96" t="e">
        <f>I54*Dashboard!$G$13</f>
        <v>#DIV/0!</v>
      </c>
      <c r="L54" s="96" t="e">
        <f>J54*Dashboard!$G$13</f>
        <v>#DIV/0!</v>
      </c>
    </row>
    <row r="55" spans="1:15" ht="15" thickBot="1">
      <c r="A55" s="9" t="s">
        <v>24</v>
      </c>
      <c r="B55" s="11"/>
      <c r="C55" s="14">
        <f>SUM(C36:C54)</f>
        <v>0</v>
      </c>
      <c r="D55" s="14">
        <f t="shared" ref="D55:H55" si="7">SUM(D36:D54)</f>
        <v>0</v>
      </c>
      <c r="E55" s="14">
        <f t="shared" si="7"/>
        <v>7390.1917208080158</v>
      </c>
      <c r="F55" s="14">
        <f t="shared" si="7"/>
        <v>17958.165881563484</v>
      </c>
      <c r="G55" s="14">
        <f t="shared" si="7"/>
        <v>10733.301847103065</v>
      </c>
      <c r="H55" s="14">
        <f t="shared" si="7"/>
        <v>5795.9829974356553</v>
      </c>
      <c r="I55" s="14"/>
      <c r="J55" s="14"/>
      <c r="K55" s="14"/>
      <c r="L55" s="14"/>
    </row>
    <row r="56" spans="1:15" ht="15" thickBot="1">
      <c r="A56" s="1" t="s">
        <v>41</v>
      </c>
      <c r="B56" s="11"/>
      <c r="C56" s="14"/>
      <c r="D56" s="14"/>
      <c r="E56" s="14"/>
      <c r="F56" s="14"/>
      <c r="G56" s="14"/>
      <c r="H56" s="14"/>
      <c r="I56" s="14">
        <f t="shared" ref="I56:L56" si="8">AVERAGE(I36:I54)</f>
        <v>6.6788936917583976</v>
      </c>
      <c r="J56" s="14">
        <f t="shared" si="8"/>
        <v>2.3244043629035973</v>
      </c>
      <c r="K56" s="14" t="e">
        <f t="shared" si="8"/>
        <v>#DIV/0!</v>
      </c>
      <c r="L56" s="14" t="e">
        <f t="shared" si="8"/>
        <v>#DIV/0!</v>
      </c>
    </row>
    <row r="59" spans="1:15" ht="15">
      <c r="A59" s="41" t="s">
        <v>278</v>
      </c>
    </row>
    <row r="60" spans="1:15" ht="15" thickBot="1"/>
    <row r="61" spans="1:15" ht="15" customHeight="1">
      <c r="B61" s="160" t="s">
        <v>22</v>
      </c>
      <c r="C61" s="160" t="s">
        <v>112</v>
      </c>
      <c r="D61" s="160" t="s">
        <v>117</v>
      </c>
      <c r="E61" s="160" t="s">
        <v>118</v>
      </c>
      <c r="F61" s="160" t="s">
        <v>113</v>
      </c>
      <c r="G61" s="160" t="s">
        <v>119</v>
      </c>
      <c r="H61" s="160" t="s">
        <v>120</v>
      </c>
      <c r="I61" s="160" t="s">
        <v>114</v>
      </c>
      <c r="J61" s="160" t="s">
        <v>121</v>
      </c>
      <c r="K61" s="160" t="s">
        <v>122</v>
      </c>
      <c r="L61" s="160" t="s">
        <v>115</v>
      </c>
      <c r="M61" s="160" t="s">
        <v>116</v>
      </c>
      <c r="N61" s="160" t="s">
        <v>273</v>
      </c>
      <c r="O61" s="160" t="s">
        <v>274</v>
      </c>
    </row>
    <row r="62" spans="1:15" ht="15" thickBot="1">
      <c r="B62" s="161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</row>
    <row r="63" spans="1:15" ht="15" thickBot="1">
      <c r="B63" s="162"/>
      <c r="C63" s="34" t="s">
        <v>38</v>
      </c>
      <c r="D63" s="34" t="s">
        <v>203</v>
      </c>
      <c r="E63" s="34" t="s">
        <v>200</v>
      </c>
      <c r="F63" s="34" t="s">
        <v>38</v>
      </c>
      <c r="G63" s="34" t="s">
        <v>204</v>
      </c>
      <c r="H63" s="34" t="s">
        <v>200</v>
      </c>
      <c r="I63" s="34" t="s">
        <v>38</v>
      </c>
      <c r="J63" s="34" t="s">
        <v>203</v>
      </c>
      <c r="K63" s="34" t="s">
        <v>200</v>
      </c>
      <c r="L63" s="34" t="s">
        <v>202</v>
      </c>
      <c r="M63" s="107" t="s">
        <v>202</v>
      </c>
      <c r="N63" s="127" t="s">
        <v>201</v>
      </c>
      <c r="O63" s="127" t="s">
        <v>201</v>
      </c>
    </row>
    <row r="64" spans="1:15" ht="15" thickBot="1">
      <c r="A64" s="1">
        <v>1</v>
      </c>
      <c r="B64" s="4" t="str">
        <f>B36</f>
        <v>AAA</v>
      </c>
      <c r="C64" s="80">
        <f>'Fibre network'!L8*'Fibre network'!O8*(1-'Other assumptions'!D$12)</f>
        <v>0</v>
      </c>
      <c r="D64" s="80">
        <f>'Cost assumptions'!D$8*'Fibre network'!U8+'Cost assumptions'!D$12*'Fibre network'!V8</f>
        <v>49.156000000000006</v>
      </c>
      <c r="E64" s="80">
        <f>C64*D64</f>
        <v>0</v>
      </c>
      <c r="F64" s="80">
        <f>'Fibre network'!M8*'Fibre network'!P8*(1-'Other assumptions'!D$13)</f>
        <v>347.00493045476856</v>
      </c>
      <c r="G64" s="80">
        <f>'Cost assumptions'!D$9*'Fibre network'!U8+'Cost assumptions'!D$13*'Fibre network'!V8</f>
        <v>30.158000000000001</v>
      </c>
      <c r="H64" s="80">
        <f>F64*G64</f>
        <v>10464.974692654911</v>
      </c>
      <c r="I64" s="80">
        <f>((1-'Fibre network'!R8)+'Fibre network'!R8*(1-'Other assumptions'!D$14))*'Fibre network'!Q8*'Fibre network'!H8</f>
        <v>746.80139457461303</v>
      </c>
      <c r="J64" s="80">
        <f>'Cost assumptions'!D$10*'Fibre network'!U8+'Cost assumptions'!D$14*'Fibre network'!V8</f>
        <v>25.768000000000001</v>
      </c>
      <c r="K64" s="80">
        <f>I64*J64</f>
        <v>19243.57833539863</v>
      </c>
      <c r="L64" s="96">
        <f>(E64+H64)/'Fibre network'!H8*1000</f>
        <v>52.166808034928721</v>
      </c>
      <c r="M64" s="96">
        <f>K64/'Fibre network'!H8*1000</f>
        <v>95.927232163537624</v>
      </c>
      <c r="N64" s="96" t="e">
        <f>L64*Dashboard!$G$14</f>
        <v>#DIV/0!</v>
      </c>
      <c r="O64" s="96" t="e">
        <f>M64*Dashboard!$G$14</f>
        <v>#DIV/0!</v>
      </c>
    </row>
    <row r="65" spans="1:15" ht="15" thickBot="1">
      <c r="A65" s="1">
        <f t="shared" ref="A65:A82" si="9">A64+1</f>
        <v>2</v>
      </c>
      <c r="B65" s="4" t="str">
        <f t="shared" ref="B65:B82" si="10">B37</f>
        <v>AST</v>
      </c>
      <c r="C65" s="80">
        <f>'Fibre network'!L9*'Fibre network'!O9*(1-'Other assumptions'!D$12)</f>
        <v>0</v>
      </c>
      <c r="D65" s="80">
        <f>'Cost assumptions'!D$8*'Fibre network'!U9+'Cost assumptions'!D$12*'Fibre network'!V9</f>
        <v>48.735523809523812</v>
      </c>
      <c r="E65" s="80">
        <f t="shared" ref="E65:E82" si="11">C65*D65</f>
        <v>0</v>
      </c>
      <c r="F65" s="80">
        <f>'Fibre network'!M9*'Fibre network'!P9*(1-'Other assumptions'!D$13)</f>
        <v>63.982750634116208</v>
      </c>
      <c r="G65" s="80">
        <f>'Cost assumptions'!D$9*'Fibre network'!U9+'Cost assumptions'!D$13*'Fibre network'!V9</f>
        <v>29.831678571428576</v>
      </c>
      <c r="H65" s="80">
        <f t="shared" ref="H65:H82" si="12">F65*G65</f>
        <v>1908.7128510328225</v>
      </c>
      <c r="I65" s="80">
        <f>((1-'Fibre network'!R9)+'Fibre network'!R9*(1-'Other assumptions'!D$14))*'Fibre network'!Q9*'Fibre network'!H9</f>
        <v>200.97568192638622</v>
      </c>
      <c r="J65" s="80">
        <f>'Cost assumptions'!D$10*'Fibre network'!U9+'Cost assumptions'!D$14*'Fibre network'!V9</f>
        <v>25.468404761904765</v>
      </c>
      <c r="K65" s="80">
        <f t="shared" ref="K65:K82" si="13">I65*J65</f>
        <v>5118.5300146010322</v>
      </c>
      <c r="L65" s="96">
        <f>(E65+H65)/'Fibre network'!H9*1000</f>
        <v>66.132383446497911</v>
      </c>
      <c r="M65" s="96">
        <f>K65/'Fibre network'!H9*1000</f>
        <v>177.34495234568055</v>
      </c>
      <c r="N65" s="96" t="e">
        <f>L65*Dashboard!$G$14</f>
        <v>#DIV/0!</v>
      </c>
      <c r="O65" s="96" t="e">
        <f>M65*Dashboard!$G$14</f>
        <v>#DIV/0!</v>
      </c>
    </row>
    <row r="66" spans="1:15" ht="15" thickBot="1">
      <c r="A66" s="1">
        <f t="shared" si="9"/>
        <v>3</v>
      </c>
      <c r="B66" s="4" t="str">
        <f t="shared" si="10"/>
        <v>BUD</v>
      </c>
      <c r="C66" s="80">
        <f>'Fibre network'!L10*'Fibre network'!O10*(1-'Other assumptions'!D$12)</f>
        <v>0</v>
      </c>
      <c r="D66" s="80">
        <f>'Cost assumptions'!D$8*'Fibre network'!U10+'Cost assumptions'!D$12*'Fibre network'!V10</f>
        <v>48.326015873015876</v>
      </c>
      <c r="E66" s="80">
        <f t="shared" si="11"/>
        <v>0</v>
      </c>
      <c r="F66" s="80">
        <f>'Fibre network'!M10*'Fibre network'!P10*(1-'Other assumptions'!D$13)</f>
        <v>680.89495691280285</v>
      </c>
      <c r="G66" s="80">
        <f>'Cost assumptions'!D$9*'Fibre network'!U10+'Cost assumptions'!D$13*'Fibre network'!V10</f>
        <v>29.524785714285716</v>
      </c>
      <c r="H66" s="80">
        <f t="shared" si="12"/>
        <v>20103.277696788311</v>
      </c>
      <c r="I66" s="80">
        <f>((1-'Fibre network'!R10)+'Fibre network'!R10*(1-'Other assumptions'!D$14))*'Fibre network'!Q10*'Fibre network'!H10</f>
        <v>1528.1800289007783</v>
      </c>
      <c r="J66" s="80">
        <f>'Cost assumptions'!D$10*'Fibre network'!U10+'Cost assumptions'!D$14*'Fibre network'!V10</f>
        <v>25.189269841269844</v>
      </c>
      <c r="K66" s="80">
        <f t="shared" si="13"/>
        <v>38493.739114021257</v>
      </c>
      <c r="L66" s="96">
        <f>(E66+H66)/'Fibre network'!H10*1000</f>
        <v>54.438676291051337</v>
      </c>
      <c r="M66" s="96">
        <f>K66/'Fibre network'!H10*1000</f>
        <v>104.23913127336286</v>
      </c>
      <c r="N66" s="96" t="e">
        <f>L66*Dashboard!$G$14</f>
        <v>#DIV/0!</v>
      </c>
      <c r="O66" s="96" t="e">
        <f>M66*Dashboard!$G$14</f>
        <v>#DIV/0!</v>
      </c>
    </row>
    <row r="67" spans="1:15" ht="15" thickBot="1">
      <c r="A67" s="1">
        <f t="shared" si="9"/>
        <v>4</v>
      </c>
      <c r="B67" s="4" t="str">
        <f t="shared" si="10"/>
        <v>CEN</v>
      </c>
      <c r="C67" s="80">
        <f>'Fibre network'!L11*'Fibre network'!O11*(1-'Other assumptions'!D$12)</f>
        <v>0</v>
      </c>
      <c r="D67" s="80">
        <f>'Cost assumptions'!D$8*'Fibre network'!U11+'Cost assumptions'!D$12*'Fibre network'!V11</f>
        <v>43.659333333333329</v>
      </c>
      <c r="E67" s="80">
        <f t="shared" si="11"/>
        <v>0</v>
      </c>
      <c r="F67" s="80">
        <f>'Fibre network'!M11*'Fibre network'!P11*(1-'Other assumptions'!D$13)</f>
        <v>795.68894013127669</v>
      </c>
      <c r="G67" s="80">
        <f>'Cost assumptions'!D$9*'Fibre network'!U11+'Cost assumptions'!D$13*'Fibre network'!V11</f>
        <v>26.001333333333335</v>
      </c>
      <c r="H67" s="80">
        <f t="shared" si="12"/>
        <v>20688.973362000037</v>
      </c>
      <c r="I67" s="80">
        <f>((1-'Fibre network'!R11)+'Fibre network'!R11*(1-'Other assumptions'!D$14))*'Fibre network'!Q11*'Fibre network'!H11</f>
        <v>518.29154670551145</v>
      </c>
      <c r="J67" s="80">
        <f>'Cost assumptions'!D$10*'Fibre network'!U11+'Cost assumptions'!D$14*'Fibre network'!V11</f>
        <v>21.977999999999998</v>
      </c>
      <c r="K67" s="80">
        <f t="shared" si="13"/>
        <v>11391.011613493729</v>
      </c>
      <c r="L67" s="96">
        <f>(E67+H67)/'Fibre network'!H11*1000</f>
        <v>64.722416096003016</v>
      </c>
      <c r="M67" s="96">
        <f>K67/'Fibre network'!H11*1000</f>
        <v>35.63510767320512</v>
      </c>
      <c r="N67" s="96" t="e">
        <f>L67*Dashboard!$G$14</f>
        <v>#DIV/0!</v>
      </c>
      <c r="O67" s="96" t="e">
        <f>M67*Dashboard!$G$14</f>
        <v>#DIV/0!</v>
      </c>
    </row>
    <row r="68" spans="1:15" ht="15" thickBot="1">
      <c r="A68" s="1">
        <f t="shared" si="9"/>
        <v>5</v>
      </c>
      <c r="B68" s="4" t="str">
        <f t="shared" si="10"/>
        <v>DEE</v>
      </c>
      <c r="C68" s="80">
        <f>'Fibre network'!L12*'Fibre network'!O12*(1-'Other assumptions'!D$12)</f>
        <v>0</v>
      </c>
      <c r="D68" s="80">
        <f>'Cost assumptions'!D$8*'Fibre network'!U12+'Cost assumptions'!D$12*'Fibre network'!V12</f>
        <v>48.121261904761909</v>
      </c>
      <c r="E68" s="80">
        <f t="shared" si="11"/>
        <v>0</v>
      </c>
      <c r="F68" s="80">
        <f>'Fibre network'!M12*'Fibre network'!P12*(1-'Other assumptions'!D$13)</f>
        <v>436.1685693025691</v>
      </c>
      <c r="G68" s="80">
        <f>'Cost assumptions'!D$9*'Fibre network'!U12+'Cost assumptions'!D$13*'Fibre network'!V12</f>
        <v>29.371339285714292</v>
      </c>
      <c r="H68" s="80">
        <f t="shared" si="12"/>
        <v>12810.855034750344</v>
      </c>
      <c r="I68" s="80">
        <f>((1-'Fibre network'!R12)+'Fibre network'!R12*(1-'Other assumptions'!D$14))*'Fibre network'!Q12*'Fibre network'!H12</f>
        <v>201.50115300148215</v>
      </c>
      <c r="J68" s="80">
        <f>'Cost assumptions'!D$10*'Fibre network'!U12+'Cost assumptions'!D$14*'Fibre network'!V12</f>
        <v>25.049702380952382</v>
      </c>
      <c r="K68" s="80">
        <f t="shared" si="13"/>
        <v>5047.543912105878</v>
      </c>
      <c r="L68" s="96">
        <f>(E68+H68)/'Fibre network'!H12*1000</f>
        <v>104.61940217187424</v>
      </c>
      <c r="M68" s="96">
        <f>K68/'Fibre network'!H12*1000</f>
        <v>41.220591840932592</v>
      </c>
      <c r="N68" s="96" t="e">
        <f>L68*Dashboard!$G$14</f>
        <v>#DIV/0!</v>
      </c>
      <c r="O68" s="96" t="e">
        <f>M68*Dashboard!$G$14</f>
        <v>#DIV/0!</v>
      </c>
    </row>
    <row r="69" spans="1:15" ht="15" thickBot="1">
      <c r="A69" s="1">
        <f t="shared" si="9"/>
        <v>6</v>
      </c>
      <c r="B69" s="4" t="str">
        <f t="shared" si="10"/>
        <v>HAM</v>
      </c>
      <c r="C69" s="80">
        <f>'Fibre network'!L13*'Fibre network'!O13*(1-'Other assumptions'!D$12)</f>
        <v>0</v>
      </c>
      <c r="D69" s="80">
        <f>'Cost assumptions'!D$8*'Fibre network'!U13+'Cost assumptions'!D$12*'Fibre network'!V13</f>
        <v>42.56</v>
      </c>
      <c r="E69" s="80">
        <f t="shared" si="11"/>
        <v>0</v>
      </c>
      <c r="F69" s="80">
        <f>'Fibre network'!M13*'Fibre network'!P13*(1-'Other assumptions'!D$13)</f>
        <v>192.55764926969817</v>
      </c>
      <c r="G69" s="80">
        <f>'Cost assumptions'!D$9*'Fibre network'!U13+'Cost assumptions'!D$13*'Fibre network'!V13</f>
        <v>25.17</v>
      </c>
      <c r="H69" s="80">
        <f t="shared" si="12"/>
        <v>4846.6760321183037</v>
      </c>
      <c r="I69" s="80">
        <f>((1-'Fibre network'!R13)+'Fibre network'!R13*(1-'Other assumptions'!D$14))*'Fibre network'!Q13*'Fibre network'!H13</f>
        <v>586.46292773442087</v>
      </c>
      <c r="J69" s="80">
        <f>'Cost assumptions'!D$10*'Fibre network'!U13+'Cost assumptions'!D$14*'Fibre network'!V13</f>
        <v>21.22</v>
      </c>
      <c r="K69" s="80">
        <f t="shared" si="13"/>
        <v>12444.743326524411</v>
      </c>
      <c r="L69" s="96">
        <f>(E69+H69)/'Fibre network'!H13*1000</f>
        <v>51.571904703373136</v>
      </c>
      <c r="M69" s="96">
        <f>K69/'Fibre network'!H13*1000</f>
        <v>132.42046974882061</v>
      </c>
      <c r="N69" s="96" t="e">
        <f>L69*Dashboard!$G$14</f>
        <v>#DIV/0!</v>
      </c>
      <c r="O69" s="96" t="e">
        <f>M69*Dashboard!$G$14</f>
        <v>#DIV/0!</v>
      </c>
    </row>
    <row r="70" spans="1:15" ht="15" thickBot="1">
      <c r="A70" s="1">
        <f t="shared" si="9"/>
        <v>7</v>
      </c>
      <c r="B70" s="4" t="str">
        <f t="shared" si="10"/>
        <v>HIL</v>
      </c>
      <c r="C70" s="80">
        <f>'Fibre network'!L14*'Fibre network'!O14*(1-'Other assumptions'!D$12)</f>
        <v>0</v>
      </c>
      <c r="D70" s="80">
        <f>'Cost assumptions'!D$8*'Fibre network'!U14+'Cost assumptions'!D$12*'Fibre network'!V14</f>
        <v>42.56</v>
      </c>
      <c r="E70" s="80">
        <f t="shared" si="11"/>
        <v>0</v>
      </c>
      <c r="F70" s="80">
        <f>'Fibre network'!M14*'Fibre network'!P14*(1-'Other assumptions'!D$13)</f>
        <v>10.829057571394211</v>
      </c>
      <c r="G70" s="80">
        <f>'Cost assumptions'!D$9*'Fibre network'!U14+'Cost assumptions'!D$13*'Fibre network'!V14</f>
        <v>25.17</v>
      </c>
      <c r="H70" s="80">
        <f t="shared" si="12"/>
        <v>272.56737907199232</v>
      </c>
      <c r="I70" s="80">
        <f>((1-'Fibre network'!R14)+'Fibre network'!R14*(1-'Other assumptions'!D$14))*'Fibre network'!Q14*'Fibre network'!H14</f>
        <v>18.531438261570425</v>
      </c>
      <c r="J70" s="80">
        <f>'Cost assumptions'!D$10*'Fibre network'!U14+'Cost assumptions'!D$14*'Fibre network'!V14</f>
        <v>21.22</v>
      </c>
      <c r="K70" s="80">
        <f t="shared" si="13"/>
        <v>393.23711991052443</v>
      </c>
      <c r="L70" s="96">
        <f>(E70+H70)/'Fibre network'!H14*1000</f>
        <v>64.34546248158459</v>
      </c>
      <c r="M70" s="96">
        <f>K70/'Fibre network'!H14*1000</f>
        <v>92.832181281993499</v>
      </c>
      <c r="N70" s="96" t="e">
        <f>L70*Dashboard!$G$14</f>
        <v>#DIV/0!</v>
      </c>
      <c r="O70" s="96" t="e">
        <f>M70*Dashboard!$G$14</f>
        <v>#DIV/0!</v>
      </c>
    </row>
    <row r="71" spans="1:15" ht="15" thickBot="1">
      <c r="A71" s="1">
        <f t="shared" si="9"/>
        <v>8</v>
      </c>
      <c r="B71" s="4" t="str">
        <f t="shared" si="10"/>
        <v>HOT</v>
      </c>
      <c r="C71" s="80">
        <f>'Fibre network'!L15*'Fibre network'!O15*(1-'Other assumptions'!D$12)</f>
        <v>0</v>
      </c>
      <c r="D71" s="80">
        <f>'Cost assumptions'!D$8*'Fibre network'!U15+'Cost assumptions'!D$12*'Fibre network'!V15</f>
        <v>42.56</v>
      </c>
      <c r="E71" s="80">
        <f t="shared" si="11"/>
        <v>0</v>
      </c>
      <c r="F71" s="80">
        <f>'Fibre network'!M15*'Fibre network'!P15*(1-'Other assumptions'!D$13)</f>
        <v>472.75371583522048</v>
      </c>
      <c r="G71" s="80">
        <f>'Cost assumptions'!D$9*'Fibre network'!U15+'Cost assumptions'!D$13*'Fibre network'!V15</f>
        <v>25.17</v>
      </c>
      <c r="H71" s="80">
        <f t="shared" si="12"/>
        <v>11899.211027572501</v>
      </c>
      <c r="I71" s="80">
        <f>((1-'Fibre network'!R15)+'Fibre network'!R15*(1-'Other assumptions'!D$14))*'Fibre network'!Q15*'Fibre network'!H15</f>
        <v>1193.0645219182466</v>
      </c>
      <c r="J71" s="80">
        <f>'Cost assumptions'!D$10*'Fibre network'!U15+'Cost assumptions'!D$14*'Fibre network'!V15</f>
        <v>21.22</v>
      </c>
      <c r="K71" s="80">
        <f t="shared" si="13"/>
        <v>25316.829155105192</v>
      </c>
      <c r="L71" s="96">
        <f>(E71+H71)/'Fibre network'!H15*1000</f>
        <v>46.164990756971768</v>
      </c>
      <c r="M71" s="96">
        <f>K71/'Fibre network'!H15*1000</f>
        <v>98.220897270673561</v>
      </c>
      <c r="N71" s="96" t="e">
        <f>L71*Dashboard!$G$14</f>
        <v>#DIV/0!</v>
      </c>
      <c r="O71" s="96" t="e">
        <f>M71*Dashboard!$G$14</f>
        <v>#DIV/0!</v>
      </c>
    </row>
    <row r="72" spans="1:15" ht="15" thickBot="1">
      <c r="A72" s="1">
        <f t="shared" si="9"/>
        <v>9</v>
      </c>
      <c r="B72" s="4" t="str">
        <f t="shared" si="10"/>
        <v>IBW</v>
      </c>
      <c r="C72" s="80">
        <f>'Fibre network'!L16*'Fibre network'!O16*(1-'Other assumptions'!D$12)</f>
        <v>0</v>
      </c>
      <c r="D72" s="80">
        <f>'Cost assumptions'!D$8*'Fibre network'!U16+'Cost assumptions'!D$12*'Fibre network'!V16</f>
        <v>44.61302380952381</v>
      </c>
      <c r="E72" s="80">
        <f t="shared" si="11"/>
        <v>0</v>
      </c>
      <c r="F72" s="80">
        <f>'Fibre network'!M16*'Fibre network'!P16*(1-'Other assumptions'!D$13)</f>
        <v>854.09419430058972</v>
      </c>
      <c r="G72" s="80">
        <f>'Cost assumptions'!D$9*'Fibre network'!U16+'Cost assumptions'!D$13*'Fibre network'!V16</f>
        <v>26.714178571428569</v>
      </c>
      <c r="H72" s="80">
        <f t="shared" si="12"/>
        <v>22816.424823366364</v>
      </c>
      <c r="I72" s="80">
        <f>((1-'Fibre network'!R16)+'Fibre network'!R16*(1-'Other assumptions'!D$14))*'Fibre network'!Q16*'Fibre network'!H16</f>
        <v>763.98516993783505</v>
      </c>
      <c r="J72" s="80">
        <f>'Cost assumptions'!D$10*'Fibre network'!U16+'Cost assumptions'!D$14*'Fibre network'!V16</f>
        <v>22.62590476190476</v>
      </c>
      <c r="K72" s="80">
        <f t="shared" si="13"/>
        <v>17285.85569452108</v>
      </c>
      <c r="L72" s="96">
        <f>(E72+H72)/'Fibre network'!H16*1000</f>
        <v>72.502144338628426</v>
      </c>
      <c r="M72" s="96">
        <f>K72/'Fibre network'!H16*1000</f>
        <v>54.92804478716581</v>
      </c>
      <c r="N72" s="96" t="e">
        <f>L72*Dashboard!$G$14</f>
        <v>#DIV/0!</v>
      </c>
      <c r="O72" s="96" t="e">
        <f>M72*Dashboard!$G$14</f>
        <v>#DIV/0!</v>
      </c>
    </row>
    <row r="73" spans="1:15" ht="15" thickBot="1">
      <c r="A73" s="1">
        <f t="shared" si="9"/>
        <v>10</v>
      </c>
      <c r="B73" s="4" t="str">
        <f t="shared" si="10"/>
        <v>ITN</v>
      </c>
      <c r="C73" s="80">
        <f>'Fibre network'!L17*'Fibre network'!O17*(1-'Other assumptions'!D$12)</f>
        <v>0</v>
      </c>
      <c r="D73" s="80">
        <f>'Cost assumptions'!D$8*'Fibre network'!U17+'Cost assumptions'!D$12*'Fibre network'!V17</f>
        <v>45.033500000000011</v>
      </c>
      <c r="E73" s="80">
        <f t="shared" si="11"/>
        <v>0</v>
      </c>
      <c r="F73" s="80">
        <f>'Fibre network'!M17*'Fibre network'!P17*(1-'Other assumptions'!D$13)</f>
        <v>515.18428758936068</v>
      </c>
      <c r="G73" s="80">
        <f>'Cost assumptions'!D$9*'Fibre network'!U17+'Cost assumptions'!D$13*'Fibre network'!V17</f>
        <v>27.040500000000005</v>
      </c>
      <c r="H73" s="80">
        <f t="shared" si="12"/>
        <v>13930.84072856011</v>
      </c>
      <c r="I73" s="80">
        <f>((1-'Fibre network'!R17)+'Fibre network'!R17*(1-'Other assumptions'!D$14))*'Fibre network'!Q17*'Fibre network'!H17</f>
        <v>1031.3521922514951</v>
      </c>
      <c r="J73" s="80">
        <f>'Cost assumptions'!D$10*'Fibre network'!U17+'Cost assumptions'!D$14*'Fibre network'!V17</f>
        <v>22.925500000000003</v>
      </c>
      <c r="K73" s="80">
        <f t="shared" si="13"/>
        <v>23644.264683461653</v>
      </c>
      <c r="L73" s="96">
        <f>(E73+H73)/'Fibre network'!H17*1000</f>
        <v>48.326004719775035</v>
      </c>
      <c r="M73" s="96">
        <f>K73/'Fibre network'!H17*1000</f>
        <v>82.021815406016813</v>
      </c>
      <c r="N73" s="96" t="e">
        <f>L73*Dashboard!$G$14</f>
        <v>#DIV/0!</v>
      </c>
      <c r="O73" s="96" t="e">
        <f>M73*Dashboard!$G$14</f>
        <v>#DIV/0!</v>
      </c>
    </row>
    <row r="74" spans="1:15" ht="15" thickBot="1">
      <c r="A74" s="1">
        <f t="shared" si="9"/>
        <v>11</v>
      </c>
      <c r="B74" s="4" t="str">
        <f t="shared" si="10"/>
        <v>JAW</v>
      </c>
      <c r="C74" s="80">
        <f>'Fibre network'!L18*'Fibre network'!O18*(1-'Other assumptions'!D$12)</f>
        <v>0</v>
      </c>
      <c r="D74" s="80">
        <f>'Cost assumptions'!D$8*'Fibre network'!U18+'Cost assumptions'!D$12*'Fibre network'!V18</f>
        <v>52.454000000000001</v>
      </c>
      <c r="E74" s="80">
        <f t="shared" si="11"/>
        <v>0</v>
      </c>
      <c r="F74" s="80">
        <f>'Fibre network'!M18*'Fibre network'!P18*(1-'Other assumptions'!D$13)</f>
        <v>111.24524448994582</v>
      </c>
      <c r="G74" s="80">
        <f>'Cost assumptions'!D$9*'Fibre network'!U18+'Cost assumptions'!D$13*'Fibre network'!V18</f>
        <v>32.652000000000001</v>
      </c>
      <c r="H74" s="80">
        <f t="shared" si="12"/>
        <v>3632.3797230857108</v>
      </c>
      <c r="I74" s="80">
        <f>((1-'Fibre network'!R18)+'Fibre network'!R18*(1-'Other assumptions'!D$14))*'Fibre network'!Q18*'Fibre network'!H18</f>
        <v>67.050282754012585</v>
      </c>
      <c r="J74" s="80">
        <f>'Cost assumptions'!D$10*'Fibre network'!U18+'Cost assumptions'!D$14*'Fibre network'!V18</f>
        <v>28.042000000000002</v>
      </c>
      <c r="K74" s="80">
        <f t="shared" si="13"/>
        <v>1880.224028988021</v>
      </c>
      <c r="L74" s="96">
        <f>(E74+H74)/'Fibre network'!H18*1000</f>
        <v>277.38676770413986</v>
      </c>
      <c r="M74" s="96">
        <f>K74/'Fibre network'!H18*1000</f>
        <v>143.58335463826049</v>
      </c>
      <c r="N74" s="96" t="e">
        <f>L74*Dashboard!$G$14</f>
        <v>#DIV/0!</v>
      </c>
      <c r="O74" s="96" t="e">
        <f>M74*Dashboard!$G$14</f>
        <v>#DIV/0!</v>
      </c>
    </row>
    <row r="75" spans="1:15" ht="15" thickBot="1">
      <c r="A75" s="1">
        <f t="shared" si="9"/>
        <v>12</v>
      </c>
      <c r="B75" s="4" t="str">
        <f t="shared" si="10"/>
        <v>LID</v>
      </c>
      <c r="C75" s="80">
        <f>'Fibre network'!L19*'Fibre network'!O19*(1-'Other assumptions'!D$12)</f>
        <v>0</v>
      </c>
      <c r="D75" s="80">
        <f>'Cost assumptions'!D$8*'Fibre network'!U19+'Cost assumptions'!D$12*'Fibre network'!V19</f>
        <v>44.613023809523817</v>
      </c>
      <c r="E75" s="80">
        <f t="shared" si="11"/>
        <v>0</v>
      </c>
      <c r="F75" s="80">
        <f>'Fibre network'!M19*'Fibre network'!P19*(1-'Other assumptions'!D$13)</f>
        <v>16.144075565179353</v>
      </c>
      <c r="G75" s="80">
        <f>'Cost assumptions'!D$9*'Fibre network'!U19+'Cost assumptions'!D$13*'Fibre network'!V19</f>
        <v>26.714178571428576</v>
      </c>
      <c r="H75" s="80">
        <f t="shared" si="12"/>
        <v>431.27571751883795</v>
      </c>
      <c r="I75" s="80">
        <f>((1-'Fibre network'!R19)+'Fibre network'!R19*(1-'Other assumptions'!D$14))*'Fibre network'!Q19*'Fibre network'!H19</f>
        <v>52.253556793689867</v>
      </c>
      <c r="J75" s="80">
        <f>'Cost assumptions'!D$10*'Fibre network'!U19+'Cost assumptions'!D$14*'Fibre network'!V19</f>
        <v>22.62590476190476</v>
      </c>
      <c r="K75" s="80">
        <f t="shared" si="13"/>
        <v>1182.2839994848084</v>
      </c>
      <c r="L75" s="96">
        <f>(E75+H75)/'Fibre network'!H19*1000</f>
        <v>105.03548892324353</v>
      </c>
      <c r="M75" s="96">
        <f>K75/'Fibre network'!H19*1000</f>
        <v>287.94057464315841</v>
      </c>
      <c r="N75" s="96" t="e">
        <f>L75*Dashboard!$G$14</f>
        <v>#DIV/0!</v>
      </c>
      <c r="O75" s="96" t="e">
        <f>M75*Dashboard!$G$14</f>
        <v>#DIV/0!</v>
      </c>
    </row>
    <row r="76" spans="1:15" ht="15" thickBot="1">
      <c r="A76" s="1">
        <f t="shared" si="9"/>
        <v>13</v>
      </c>
      <c r="B76" s="4" t="str">
        <f t="shared" si="10"/>
        <v>MBG</v>
      </c>
      <c r="C76" s="80">
        <f>'Fibre network'!L20*'Fibre network'!O20*(1-'Other assumptions'!D$12)</f>
        <v>0</v>
      </c>
      <c r="D76" s="80">
        <f>'Cost assumptions'!D$8*'Fibre network'!U20+'Cost assumptions'!D$12*'Fibre network'!V20</f>
        <v>42.56</v>
      </c>
      <c r="E76" s="80">
        <f t="shared" si="11"/>
        <v>0</v>
      </c>
      <c r="F76" s="80">
        <f>'Fibre network'!M20*'Fibre network'!P20*(1-'Other assumptions'!D$13)</f>
        <v>456.68411345581706</v>
      </c>
      <c r="G76" s="80">
        <f>'Cost assumptions'!D$9*'Fibre network'!U20+'Cost assumptions'!D$13*'Fibre network'!V20</f>
        <v>25.17</v>
      </c>
      <c r="H76" s="80">
        <f t="shared" si="12"/>
        <v>11494.739135682916</v>
      </c>
      <c r="I76" s="80">
        <f>((1-'Fibre network'!R20)+'Fibre network'!R20*(1-'Other assumptions'!D$14))*'Fibre network'!Q20*'Fibre network'!H20</f>
        <v>478.82736677049974</v>
      </c>
      <c r="J76" s="80">
        <f>'Cost assumptions'!D$10*'Fibre network'!U20+'Cost assumptions'!D$14*'Fibre network'!V20</f>
        <v>21.22</v>
      </c>
      <c r="K76" s="80">
        <f t="shared" si="13"/>
        <v>10160.716722870004</v>
      </c>
      <c r="L76" s="96">
        <f>(E76+H76)/'Fibre network'!H20*1000</f>
        <v>54.399060764031518</v>
      </c>
      <c r="M76" s="96">
        <f>K76/'Fibre network'!H20*1000</f>
        <v>48.085775578645006</v>
      </c>
      <c r="N76" s="96" t="e">
        <f>L76*Dashboard!$G$14</f>
        <v>#DIV/0!</v>
      </c>
      <c r="O76" s="96" t="e">
        <f>M76*Dashboard!$G$14</f>
        <v>#DIV/0!</v>
      </c>
    </row>
    <row r="77" spans="1:15" ht="15" thickBot="1">
      <c r="A77" s="1">
        <f t="shared" si="9"/>
        <v>14</v>
      </c>
      <c r="B77" s="4" t="str">
        <f t="shared" si="10"/>
        <v>MMR</v>
      </c>
      <c r="C77" s="80">
        <f>'Fibre network'!L21*'Fibre network'!O21*(1-'Other assumptions'!D$12)</f>
        <v>0</v>
      </c>
      <c r="D77" s="80">
        <f>'Cost assumptions'!D$8*'Fibre network'!U21+'Cost assumptions'!D$12*'Fibre network'!V21</f>
        <v>42.56</v>
      </c>
      <c r="E77" s="80">
        <f t="shared" si="11"/>
        <v>0</v>
      </c>
      <c r="F77" s="80">
        <f>'Fibre network'!M21*'Fibre network'!P21*(1-'Other assumptions'!D$13)</f>
        <v>465.19335941357366</v>
      </c>
      <c r="G77" s="80">
        <f>'Cost assumptions'!D$9*'Fibre network'!U21+'Cost assumptions'!D$13*'Fibre network'!V21</f>
        <v>25.17</v>
      </c>
      <c r="H77" s="80">
        <f t="shared" si="12"/>
        <v>11708.91685643965</v>
      </c>
      <c r="I77" s="80">
        <f>((1-'Fibre network'!R21)+'Fibre network'!R21*(1-'Other assumptions'!D$14))*'Fibre network'!Q21*'Fibre network'!H21</f>
        <v>584.00901265000005</v>
      </c>
      <c r="J77" s="80">
        <f>'Cost assumptions'!D$10*'Fibre network'!U21+'Cost assumptions'!D$14*'Fibre network'!V21</f>
        <v>21.22</v>
      </c>
      <c r="K77" s="80">
        <f t="shared" si="13"/>
        <v>12392.671248433</v>
      </c>
      <c r="L77" s="96">
        <f>(E77+H77)/'Fibre network'!H21*1000</f>
        <v>85.807898988235308</v>
      </c>
      <c r="M77" s="96">
        <f>K77/'Fibre network'!H21*1000</f>
        <v>90.818740598974017</v>
      </c>
      <c r="N77" s="96" t="e">
        <f>L77*Dashboard!$G$14</f>
        <v>#DIV/0!</v>
      </c>
      <c r="O77" s="96" t="e">
        <f>M77*Dashboard!$G$14</f>
        <v>#DIV/0!</v>
      </c>
    </row>
    <row r="78" spans="1:15" ht="15" thickBot="1">
      <c r="A78" s="1">
        <f t="shared" si="9"/>
        <v>15</v>
      </c>
      <c r="B78" s="4" t="str">
        <f t="shared" si="10"/>
        <v>NIT</v>
      </c>
      <c r="C78" s="80">
        <f>'Fibre network'!L22*'Fibre network'!O22*(1-'Other assumptions'!D$12)</f>
        <v>0</v>
      </c>
      <c r="D78" s="80">
        <f>'Cost assumptions'!D$8*'Fibre network'!U22+'Cost assumptions'!D$12*'Fibre network'!V22</f>
        <v>43.384500000000003</v>
      </c>
      <c r="E78" s="80">
        <f t="shared" si="11"/>
        <v>0</v>
      </c>
      <c r="F78" s="80">
        <f>'Fibre network'!M22*'Fibre network'!P22*(1-'Other assumptions'!D$13)</f>
        <v>442.9751691132239</v>
      </c>
      <c r="G78" s="80">
        <f>'Cost assumptions'!D$9*'Fibre network'!U22+'Cost assumptions'!D$13*'Fibre network'!V22</f>
        <v>25.793500000000002</v>
      </c>
      <c r="H78" s="80">
        <f t="shared" si="12"/>
        <v>11425.880024521941</v>
      </c>
      <c r="I78" s="80">
        <f>((1-'Fibre network'!R22)+'Fibre network'!R22*(1-'Other assumptions'!D$14))*'Fibre network'!Q22*'Fibre network'!H22</f>
        <v>705.04421721610436</v>
      </c>
      <c r="J78" s="80">
        <f>'Cost assumptions'!D$10*'Fibre network'!U22+'Cost assumptions'!D$14*'Fibre network'!V22</f>
        <v>21.788499999999999</v>
      </c>
      <c r="K78" s="80">
        <f t="shared" si="13"/>
        <v>15361.855926813088</v>
      </c>
      <c r="L78" s="96">
        <f>(E78+H78)/'Fibre network'!H22*1000</f>
        <v>64.048925824006218</v>
      </c>
      <c r="M78" s="96">
        <f>K78/'Fibre network'!H22*1000</f>
        <v>86.112436736940836</v>
      </c>
      <c r="N78" s="96" t="e">
        <f>L78*Dashboard!$G$14</f>
        <v>#DIV/0!</v>
      </c>
      <c r="O78" s="96" t="e">
        <f>M78*Dashboard!$G$14</f>
        <v>#DIV/0!</v>
      </c>
    </row>
    <row r="79" spans="1:15" ht="15" thickBot="1">
      <c r="A79" s="1">
        <f t="shared" si="9"/>
        <v>16</v>
      </c>
      <c r="B79" s="4" t="str">
        <f t="shared" si="10"/>
        <v>OMR</v>
      </c>
      <c r="C79" s="80">
        <f>'Fibre network'!L23*'Fibre network'!O23*(1-'Other assumptions'!D$12)</f>
        <v>0</v>
      </c>
      <c r="D79" s="80">
        <f>'Cost assumptions'!D$8*'Fibre network'!U23+'Cost assumptions'!D$12*'Fibre network'!V23</f>
        <v>53.00366666666666</v>
      </c>
      <c r="E79" s="80">
        <f t="shared" si="11"/>
        <v>0</v>
      </c>
      <c r="F79" s="80">
        <f>'Fibre network'!M23*'Fibre network'!P23*(1-'Other assumptions'!D$13)</f>
        <v>232.82811918908214</v>
      </c>
      <c r="G79" s="80">
        <f>'Cost assumptions'!D$9*'Fibre network'!U23+'Cost assumptions'!D$13*'Fibre network'!V23</f>
        <v>33.067666666666668</v>
      </c>
      <c r="H79" s="80">
        <f t="shared" si="12"/>
        <v>7699.0826359715056</v>
      </c>
      <c r="I79" s="80">
        <f>((1-'Fibre network'!R23)+'Fibre network'!R23*(1-'Other assumptions'!D$14))*'Fibre network'!Q23*'Fibre network'!H23</f>
        <v>590.52298246639054</v>
      </c>
      <c r="J79" s="80">
        <f>'Cost assumptions'!D$10*'Fibre network'!U23+'Cost assumptions'!D$14*'Fibre network'!V23</f>
        <v>28.420999999999999</v>
      </c>
      <c r="K79" s="80">
        <f t="shared" si="13"/>
        <v>16783.253684677285</v>
      </c>
      <c r="L79" s="96">
        <f>(E79+H79)/'Fibre network'!H23*1000</f>
        <v>66.335375063297562</v>
      </c>
      <c r="M79" s="96">
        <f>K79/'Fibre network'!H23*1000</f>
        <v>144.60468611596534</v>
      </c>
      <c r="N79" s="96" t="e">
        <f>L79*Dashboard!$G$14</f>
        <v>#DIV/0!</v>
      </c>
      <c r="O79" s="96" t="e">
        <f>M79*Dashboard!$G$14</f>
        <v>#DIV/0!</v>
      </c>
    </row>
    <row r="80" spans="1:15" ht="15" thickBot="1">
      <c r="A80" s="1">
        <f t="shared" si="9"/>
        <v>17</v>
      </c>
      <c r="B80" s="4" t="str">
        <f t="shared" si="10"/>
        <v>RAN</v>
      </c>
      <c r="C80" s="80">
        <f>'Fibre network'!L24*'Fibre network'!O24*(1-'Other assumptions'!D$12)</f>
        <v>0</v>
      </c>
      <c r="D80" s="80">
        <f>'Cost assumptions'!D$8*'Fibre network'!U24+'Cost assumptions'!D$12*'Fibre network'!V24</f>
        <v>59.05</v>
      </c>
      <c r="E80" s="80">
        <f t="shared" si="11"/>
        <v>0</v>
      </c>
      <c r="F80" s="80">
        <f>'Fibre network'!M24*'Fibre network'!P24*(1-'Other assumptions'!D$13)</f>
        <v>700.79875239019952</v>
      </c>
      <c r="G80" s="80">
        <f>'Cost assumptions'!D$9*'Fibre network'!U24+'Cost assumptions'!D$13*'Fibre network'!V24</f>
        <v>37.64</v>
      </c>
      <c r="H80" s="80">
        <f t="shared" si="12"/>
        <v>26378.06503996711</v>
      </c>
      <c r="I80" s="80">
        <f>((1-'Fibre network'!R24)+'Fibre network'!R24*(1-'Other assumptions'!D$14))*'Fibre network'!Q24*'Fibre network'!H24</f>
        <v>658.16101172758056</v>
      </c>
      <c r="J80" s="80">
        <f>'Cost assumptions'!D$10*'Fibre network'!U24+'Cost assumptions'!D$14*'Fibre network'!V24</f>
        <v>32.590000000000003</v>
      </c>
      <c r="K80" s="80">
        <f t="shared" si="13"/>
        <v>21449.467372201852</v>
      </c>
      <c r="L80" s="96">
        <f>(E80+H80)/'Fibre network'!H24*1000</f>
        <v>98.958440558556376</v>
      </c>
      <c r="M80" s="96">
        <f>K80/'Fibre network'!H24*1000</f>
        <v>80.468595355596932</v>
      </c>
      <c r="N80" s="96" t="e">
        <f>L80*Dashboard!$G$14</f>
        <v>#DIV/0!</v>
      </c>
      <c r="O80" s="96" t="e">
        <f>M80*Dashboard!$G$14</f>
        <v>#DIV/0!</v>
      </c>
    </row>
    <row r="81" spans="1:21" ht="15" thickBot="1">
      <c r="A81" s="1">
        <f t="shared" si="9"/>
        <v>18</v>
      </c>
      <c r="B81" s="4" t="str">
        <f t="shared" si="10"/>
        <v>ROW</v>
      </c>
      <c r="C81" s="80">
        <f>'Fibre network'!L25*'Fibre network'!O25*(1-'Other assumptions'!D$12)</f>
        <v>0</v>
      </c>
      <c r="D81" s="80">
        <f>'Cost assumptions'!D$8*'Fibre network'!U25+'Cost assumptions'!D$12*'Fibre network'!V25</f>
        <v>52.858023809523814</v>
      </c>
      <c r="E81" s="80">
        <f t="shared" si="11"/>
        <v>0</v>
      </c>
      <c r="F81" s="80">
        <f>'Fibre network'!M25*'Fibre network'!P25*(1-'Other assumptions'!D$13)</f>
        <v>126.05737135684566</v>
      </c>
      <c r="G81" s="80">
        <f>'Cost assumptions'!D$9*'Fibre network'!U25+'Cost assumptions'!D$13*'Fibre network'!V25</f>
        <v>32.949178571428575</v>
      </c>
      <c r="H81" s="80">
        <f t="shared" si="12"/>
        <v>4153.4868390815936</v>
      </c>
      <c r="I81" s="80">
        <f>((1-'Fibre network'!R25)+'Fibre network'!R25*(1-'Other assumptions'!D$14))*'Fibre network'!Q25*'Fibre network'!H25</f>
        <v>304.1143977836698</v>
      </c>
      <c r="J81" s="80">
        <f>'Cost assumptions'!D$10*'Fibre network'!U25+'Cost assumptions'!D$14*'Fibre network'!V25</f>
        <v>28.310904761904766</v>
      </c>
      <c r="K81" s="80">
        <f t="shared" si="13"/>
        <v>8609.7537523774972</v>
      </c>
      <c r="L81" s="96">
        <f>(E81+H81)/'Fibre network'!H25*1000</f>
        <v>46.686751408774164</v>
      </c>
      <c r="M81" s="96">
        <f>K81/'Fibre network'!H25*1000</f>
        <v>96.776864523998171</v>
      </c>
      <c r="N81" s="96" t="e">
        <f>L81*Dashboard!$G$14</f>
        <v>#DIV/0!</v>
      </c>
      <c r="O81" s="96" t="e">
        <f>M81*Dashboard!$G$14</f>
        <v>#DIV/0!</v>
      </c>
    </row>
    <row r="82" spans="1:21" ht="15" thickBot="1">
      <c r="A82" s="1">
        <f t="shared" si="9"/>
        <v>19</v>
      </c>
      <c r="B82" s="4" t="str">
        <f t="shared" si="10"/>
        <v>SOY</v>
      </c>
      <c r="C82" s="80">
        <f>'Fibre network'!L26*'Fibre network'!O26*(1-'Other assumptions'!D$12)</f>
        <v>0</v>
      </c>
      <c r="D82" s="80">
        <f>'Cost assumptions'!D$8*'Fibre network'!U26+'Cost assumptions'!D$12*'Fibre network'!V26</f>
        <v>42.56</v>
      </c>
      <c r="E82" s="80">
        <f t="shared" si="11"/>
        <v>0</v>
      </c>
      <c r="F82" s="80">
        <f>'Fibre network'!M26*'Fibre network'!P26*(1-'Other assumptions'!D$13)</f>
        <v>469.10646383235326</v>
      </c>
      <c r="G82" s="80">
        <f>'Cost assumptions'!D$9*'Fibre network'!U26+'Cost assumptions'!D$13*'Fibre network'!V26</f>
        <v>25.17</v>
      </c>
      <c r="H82" s="80">
        <f t="shared" si="12"/>
        <v>11807.409694660333</v>
      </c>
      <c r="I82" s="80">
        <f>((1-'Fibre network'!R26)+'Fibre network'!R26*(1-'Other assumptions'!D$14))*'Fibre network'!Q26*'Fibre network'!H26</f>
        <v>504.17296372877644</v>
      </c>
      <c r="J82" s="80">
        <f>'Cost assumptions'!D$10*'Fibre network'!U26+'Cost assumptions'!D$14*'Fibre network'!V26</f>
        <v>21.22</v>
      </c>
      <c r="K82" s="80">
        <f t="shared" si="13"/>
        <v>10698.550290324636</v>
      </c>
      <c r="L82" s="96">
        <f>(E82+H82)/'Fibre network'!H26*1000</f>
        <v>73.165260222210506</v>
      </c>
      <c r="M82" s="96">
        <f>K82/'Fibre network'!H26*1000</f>
        <v>66.294152251360984</v>
      </c>
      <c r="N82" s="96" t="e">
        <f>L82*Dashboard!$G$14</f>
        <v>#DIV/0!</v>
      </c>
      <c r="O82" s="96" t="e">
        <f>M82*Dashboard!$G$14</f>
        <v>#DIV/0!</v>
      </c>
    </row>
    <row r="83" spans="1:21" ht="15" thickBot="1">
      <c r="A83" s="9" t="s">
        <v>24</v>
      </c>
      <c r="B83" s="11"/>
      <c r="C83" s="14">
        <f>SUM(C64:C82)</f>
        <v>0</v>
      </c>
      <c r="D83" s="14"/>
      <c r="E83" s="14">
        <f t="shared" ref="E83:H83" si="14">SUM(E64:E82)</f>
        <v>0</v>
      </c>
      <c r="F83" s="14">
        <f t="shared" si="14"/>
        <v>7390.1917208080158</v>
      </c>
      <c r="G83" s="14"/>
      <c r="H83" s="14">
        <f t="shared" si="14"/>
        <v>208473.74929484527</v>
      </c>
      <c r="I83" s="14">
        <f t="shared" ref="I83" si="15">SUM(I64:I82)</f>
        <v>10733.301847103065</v>
      </c>
      <c r="J83" s="14"/>
      <c r="K83" s="14">
        <f t="shared" ref="K83" si="16">SUM(K64:K82)</f>
        <v>256898.10999531363</v>
      </c>
      <c r="L83" s="14"/>
      <c r="M83" s="14"/>
      <c r="N83" s="14"/>
      <c r="O83" s="14"/>
    </row>
    <row r="84" spans="1:21" ht="15" thickBot="1">
      <c r="A84" s="1" t="s">
        <v>41</v>
      </c>
      <c r="B84" s="11"/>
      <c r="C84" s="14"/>
      <c r="D84" s="14">
        <f t="shared" ref="D84" si="17">AVERAGE(D64:D82)</f>
        <v>46.756203842940678</v>
      </c>
      <c r="E84" s="14"/>
      <c r="F84" s="14"/>
      <c r="G84" s="14">
        <f t="shared" ref="G84:J84" si="18">AVERAGE(G64:G82)</f>
        <v>28.340965225563906</v>
      </c>
      <c r="H84" s="14"/>
      <c r="I84" s="14"/>
      <c r="J84" s="14">
        <f t="shared" si="18"/>
        <v>24.110689014202176</v>
      </c>
      <c r="K84" s="14"/>
      <c r="L84" s="14">
        <f t="shared" ref="L84:O84" si="19">AVERAGE(L64:L82)</f>
        <v>78.779692763009621</v>
      </c>
      <c r="M84" s="14">
        <f t="shared" si="19"/>
        <v>103.13029495969946</v>
      </c>
      <c r="N84" s="14" t="e">
        <f t="shared" si="19"/>
        <v>#DIV/0!</v>
      </c>
      <c r="O84" s="14" t="e">
        <f t="shared" si="19"/>
        <v>#DIV/0!</v>
      </c>
    </row>
    <row r="87" spans="1:21" ht="15">
      <c r="A87" s="41" t="s">
        <v>156</v>
      </c>
    </row>
    <row r="88" spans="1:21" ht="15" thickBot="1"/>
    <row r="89" spans="1:21" ht="15" customHeight="1">
      <c r="B89" s="160" t="s">
        <v>22</v>
      </c>
      <c r="C89" s="160" t="s">
        <v>180</v>
      </c>
      <c r="D89" s="160" t="s">
        <v>181</v>
      </c>
      <c r="E89" s="160" t="s">
        <v>157</v>
      </c>
      <c r="F89" s="160" t="s">
        <v>158</v>
      </c>
      <c r="G89" s="160" t="s">
        <v>159</v>
      </c>
      <c r="H89" s="160" t="s">
        <v>182</v>
      </c>
      <c r="I89" s="160" t="s">
        <v>183</v>
      </c>
      <c r="J89" s="160" t="s">
        <v>161</v>
      </c>
      <c r="K89" s="160" t="s">
        <v>162</v>
      </c>
      <c r="L89" s="160" t="s">
        <v>163</v>
      </c>
      <c r="M89" s="160" t="s">
        <v>185</v>
      </c>
      <c r="N89" s="160" t="s">
        <v>184</v>
      </c>
      <c r="O89" s="160" t="s">
        <v>164</v>
      </c>
      <c r="P89" s="160" t="s">
        <v>165</v>
      </c>
      <c r="Q89" s="160" t="s">
        <v>166</v>
      </c>
      <c r="R89" s="160" t="s">
        <v>167</v>
      </c>
      <c r="S89" s="160" t="s">
        <v>187</v>
      </c>
      <c r="T89" s="160" t="s">
        <v>275</v>
      </c>
      <c r="U89" s="160" t="s">
        <v>276</v>
      </c>
    </row>
    <row r="90" spans="1:21" ht="15" thickBot="1">
      <c r="B90" s="161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</row>
    <row r="91" spans="1:21" ht="15" thickBot="1">
      <c r="B91" s="162"/>
      <c r="C91" s="45" t="s">
        <v>160</v>
      </c>
      <c r="D91" s="98" t="s">
        <v>160</v>
      </c>
      <c r="E91" s="45" t="s">
        <v>160</v>
      </c>
      <c r="F91" s="45" t="s">
        <v>160</v>
      </c>
      <c r="G91" s="45" t="s">
        <v>160</v>
      </c>
      <c r="H91" s="45" t="s">
        <v>201</v>
      </c>
      <c r="I91" s="107" t="s">
        <v>201</v>
      </c>
      <c r="J91" s="107" t="s">
        <v>201</v>
      </c>
      <c r="K91" s="107" t="s">
        <v>201</v>
      </c>
      <c r="L91" s="107" t="s">
        <v>201</v>
      </c>
      <c r="M91" s="45" t="s">
        <v>200</v>
      </c>
      <c r="N91" s="107" t="s">
        <v>200</v>
      </c>
      <c r="O91" s="107" t="s">
        <v>200</v>
      </c>
      <c r="P91" s="107" t="s">
        <v>200</v>
      </c>
      <c r="Q91" s="107" t="s">
        <v>200</v>
      </c>
      <c r="R91" s="45" t="s">
        <v>201</v>
      </c>
      <c r="S91" s="45" t="s">
        <v>201</v>
      </c>
      <c r="T91" s="127" t="s">
        <v>201</v>
      </c>
      <c r="U91" s="127" t="s">
        <v>201</v>
      </c>
    </row>
    <row r="92" spans="1:21" ht="15" thickBot="1">
      <c r="A92" s="1">
        <v>1</v>
      </c>
      <c r="B92" s="4" t="str">
        <f>B64</f>
        <v>AAA</v>
      </c>
      <c r="C92" s="81">
        <f>'Fibre network'!$H8/32/8/'Cost assumptions'!$D$32</f>
        <v>895.5625</v>
      </c>
      <c r="D92" s="81">
        <f>'Fibre network'!H8</f>
        <v>200606</v>
      </c>
      <c r="E92" s="81">
        <f>'Fibre network'!$H8/4/'Cost assumptions'!$D$32</f>
        <v>57316</v>
      </c>
      <c r="F92" s="81">
        <f>'Fibre network'!$H8/8</f>
        <v>25075.75</v>
      </c>
      <c r="G92" s="81">
        <f>'Fibre network'!$H8</f>
        <v>200606</v>
      </c>
      <c r="H92" s="81">
        <f>'Cost assumptions'!$D$26</f>
        <v>8000</v>
      </c>
      <c r="I92" s="80">
        <f>'Cost assumptions'!D$27</f>
        <v>45</v>
      </c>
      <c r="J92" s="80">
        <f>'Cost assumptions'!$D$22+'Cost assumptions'!$D$24</f>
        <v>85</v>
      </c>
      <c r="K92" s="80">
        <f>'Cost assumptions'!$D$23+'Cost assumptions'!$D$24</f>
        <v>110</v>
      </c>
      <c r="L92" s="80">
        <f>'Cost assumptions'!$D$28</f>
        <v>210</v>
      </c>
      <c r="M92" s="80">
        <f t="shared" ref="M92:M110" si="20">C92*H92/1000</f>
        <v>7164.5</v>
      </c>
      <c r="N92" s="80">
        <f>I92*D92/1000</f>
        <v>9027.27</v>
      </c>
      <c r="O92" s="80">
        <f t="shared" ref="O92:O110" si="21">E92*J92/1000</f>
        <v>4871.8599999999997</v>
      </c>
      <c r="P92" s="80">
        <f t="shared" ref="P92:P110" si="22">F92*K92/1000</f>
        <v>2758.3325</v>
      </c>
      <c r="Q92" s="80">
        <f t="shared" ref="Q92:Q110" si="23">G92*L92/1000</f>
        <v>42127.26</v>
      </c>
      <c r="R92" s="96">
        <f>(M92+SUM(O92:P92))/G92*1000</f>
        <v>73.75</v>
      </c>
      <c r="S92" s="96">
        <f>(N92+Q92)/G92*1000</f>
        <v>255</v>
      </c>
      <c r="T92" s="96" t="e">
        <f>R92*Dashboard!$G$12</f>
        <v>#DIV/0!</v>
      </c>
      <c r="U92" s="96" t="e">
        <f>S92*Dashboard!$G$12</f>
        <v>#DIV/0!</v>
      </c>
    </row>
    <row r="93" spans="1:21" ht="15" thickBot="1">
      <c r="A93" s="1">
        <f t="shared" ref="A93:A110" si="24">A92+1</f>
        <v>2</v>
      </c>
      <c r="B93" s="4" t="str">
        <f t="shared" ref="B93:B110" si="25">B65</f>
        <v>AST</v>
      </c>
      <c r="C93" s="81">
        <f>'Fibre network'!$H9/32/8/'Cost assumptions'!$D$32</f>
        <v>128.84821428571428</v>
      </c>
      <c r="D93" s="81">
        <f>'Fibre network'!H9</f>
        <v>28862</v>
      </c>
      <c r="E93" s="81">
        <f>'Fibre network'!$H9/4/'Cost assumptions'!$D$32</f>
        <v>8246.2857142857138</v>
      </c>
      <c r="F93" s="81">
        <f>'Fibre network'!$H9/8</f>
        <v>3607.75</v>
      </c>
      <c r="G93" s="81">
        <f>'Fibre network'!$H9</f>
        <v>28862</v>
      </c>
      <c r="H93" s="81">
        <f>'Cost assumptions'!$D$26</f>
        <v>8000</v>
      </c>
      <c r="I93" s="80">
        <f>'Cost assumptions'!D$27</f>
        <v>45</v>
      </c>
      <c r="J93" s="80">
        <f>'Cost assumptions'!$D$22+'Cost assumptions'!$D$24</f>
        <v>85</v>
      </c>
      <c r="K93" s="80">
        <f>'Cost assumptions'!$D$23+'Cost assumptions'!$D$24</f>
        <v>110</v>
      </c>
      <c r="L93" s="80">
        <f>'Cost assumptions'!$D$28</f>
        <v>210</v>
      </c>
      <c r="M93" s="80">
        <f t="shared" si="20"/>
        <v>1030.7857142857142</v>
      </c>
      <c r="N93" s="80">
        <f t="shared" ref="N93:N110" si="26">I93*D93/1000</f>
        <v>1298.79</v>
      </c>
      <c r="O93" s="80">
        <f t="shared" si="21"/>
        <v>700.93428571428569</v>
      </c>
      <c r="P93" s="80">
        <f t="shared" si="22"/>
        <v>396.85250000000002</v>
      </c>
      <c r="Q93" s="80">
        <f t="shared" si="23"/>
        <v>6061.02</v>
      </c>
      <c r="R93" s="96">
        <f t="shared" ref="R93:R110" si="27">(M93+SUM(O93:P93))/G93*1000</f>
        <v>73.750000000000014</v>
      </c>
      <c r="S93" s="96">
        <f t="shared" ref="S93:S110" si="28">(N93+Q93)/G93*1000</f>
        <v>255</v>
      </c>
      <c r="T93" s="96" t="e">
        <f>R93*Dashboard!$G$12</f>
        <v>#DIV/0!</v>
      </c>
      <c r="U93" s="96" t="e">
        <f>S93*Dashboard!$G$12</f>
        <v>#DIV/0!</v>
      </c>
    </row>
    <row r="94" spans="1:21" ht="15" thickBot="1">
      <c r="A94" s="1">
        <f t="shared" si="24"/>
        <v>3</v>
      </c>
      <c r="B94" s="4" t="str">
        <f t="shared" si="25"/>
        <v>BUD</v>
      </c>
      <c r="C94" s="81">
        <f>'Fibre network'!$H10/32/8/'Cost assumptions'!$D$32</f>
        <v>1648.5848214285713</v>
      </c>
      <c r="D94" s="81">
        <f>'Fibre network'!H10</f>
        <v>369283</v>
      </c>
      <c r="E94" s="81">
        <f>'Fibre network'!$H10/4/'Cost assumptions'!$D$32</f>
        <v>105509.42857142857</v>
      </c>
      <c r="F94" s="81">
        <f>'Fibre network'!$H10/8</f>
        <v>46160.375</v>
      </c>
      <c r="G94" s="81">
        <f>'Fibre network'!$H10</f>
        <v>369283</v>
      </c>
      <c r="H94" s="81">
        <f>'Cost assumptions'!$D$26</f>
        <v>8000</v>
      </c>
      <c r="I94" s="80">
        <f>'Cost assumptions'!D$27</f>
        <v>45</v>
      </c>
      <c r="J94" s="80">
        <f>'Cost assumptions'!$D$22+'Cost assumptions'!$D$24</f>
        <v>85</v>
      </c>
      <c r="K94" s="80">
        <f>'Cost assumptions'!$D$23+'Cost assumptions'!$D$24</f>
        <v>110</v>
      </c>
      <c r="L94" s="80">
        <f>'Cost assumptions'!$D$28</f>
        <v>210</v>
      </c>
      <c r="M94" s="80">
        <f t="shared" si="20"/>
        <v>13188.678571428571</v>
      </c>
      <c r="N94" s="80">
        <f t="shared" si="26"/>
        <v>16617.735000000001</v>
      </c>
      <c r="O94" s="80">
        <f t="shared" si="21"/>
        <v>8968.3014285714271</v>
      </c>
      <c r="P94" s="80">
        <f t="shared" si="22"/>
        <v>5077.6412499999997</v>
      </c>
      <c r="Q94" s="80">
        <f t="shared" si="23"/>
        <v>77549.429999999993</v>
      </c>
      <c r="R94" s="96">
        <f t="shared" si="27"/>
        <v>73.75</v>
      </c>
      <c r="S94" s="96">
        <f t="shared" si="28"/>
        <v>255</v>
      </c>
      <c r="T94" s="96" t="e">
        <f>R94*Dashboard!$G$12</f>
        <v>#DIV/0!</v>
      </c>
      <c r="U94" s="96" t="e">
        <f>S94*Dashboard!$G$12</f>
        <v>#DIV/0!</v>
      </c>
    </row>
    <row r="95" spans="1:21" ht="15" thickBot="1">
      <c r="A95" s="1">
        <f t="shared" si="24"/>
        <v>4</v>
      </c>
      <c r="B95" s="4" t="str">
        <f t="shared" si="25"/>
        <v>CEN</v>
      </c>
      <c r="C95" s="81">
        <f>'Fibre network'!$H11/32/8/'Cost assumptions'!$D$32</f>
        <v>1427.0401785714287</v>
      </c>
      <c r="D95" s="81">
        <f>'Fibre network'!H11</f>
        <v>319657</v>
      </c>
      <c r="E95" s="81">
        <f>'Fibre network'!$H11/4/'Cost assumptions'!$D$32</f>
        <v>91330.571428571435</v>
      </c>
      <c r="F95" s="81">
        <f>'Fibre network'!$H11/8</f>
        <v>39957.125</v>
      </c>
      <c r="G95" s="81">
        <f>'Fibre network'!$H11</f>
        <v>319657</v>
      </c>
      <c r="H95" s="81">
        <f>'Cost assumptions'!$D$26</f>
        <v>8000</v>
      </c>
      <c r="I95" s="80">
        <f>'Cost assumptions'!D$27</f>
        <v>45</v>
      </c>
      <c r="J95" s="80">
        <f>'Cost assumptions'!$D$22+'Cost assumptions'!$D$24</f>
        <v>85</v>
      </c>
      <c r="K95" s="80">
        <f>'Cost assumptions'!$D$23+'Cost assumptions'!$D$24</f>
        <v>110</v>
      </c>
      <c r="L95" s="80">
        <f>'Cost assumptions'!$D$28</f>
        <v>210</v>
      </c>
      <c r="M95" s="80">
        <f t="shared" si="20"/>
        <v>11416.321428571429</v>
      </c>
      <c r="N95" s="80">
        <f t="shared" si="26"/>
        <v>14384.565000000001</v>
      </c>
      <c r="O95" s="80">
        <f t="shared" si="21"/>
        <v>7763.0985714285716</v>
      </c>
      <c r="P95" s="80">
        <f t="shared" si="22"/>
        <v>4395.2837499999996</v>
      </c>
      <c r="Q95" s="80">
        <f t="shared" si="23"/>
        <v>67127.97</v>
      </c>
      <c r="R95" s="96">
        <f t="shared" si="27"/>
        <v>73.75</v>
      </c>
      <c r="S95" s="96">
        <f t="shared" si="28"/>
        <v>255</v>
      </c>
      <c r="T95" s="96" t="e">
        <f>R95*Dashboard!$G$12</f>
        <v>#DIV/0!</v>
      </c>
      <c r="U95" s="96" t="e">
        <f>S95*Dashboard!$G$12</f>
        <v>#DIV/0!</v>
      </c>
    </row>
    <row r="96" spans="1:21" ht="15" thickBot="1">
      <c r="A96" s="1">
        <f t="shared" si="24"/>
        <v>5</v>
      </c>
      <c r="B96" s="4" t="str">
        <f t="shared" si="25"/>
        <v>DEE</v>
      </c>
      <c r="C96" s="81">
        <f>'Fibre network'!$H12/32/8/'Cost assumptions'!$D$32</f>
        <v>546.66071428571433</v>
      </c>
      <c r="D96" s="81">
        <f>'Fibre network'!H12</f>
        <v>122452</v>
      </c>
      <c r="E96" s="81">
        <f>'Fibre network'!$H12/4/'Cost assumptions'!$D$32</f>
        <v>34986.285714285717</v>
      </c>
      <c r="F96" s="81">
        <f>'Fibre network'!$H12/8</f>
        <v>15306.5</v>
      </c>
      <c r="G96" s="81">
        <f>'Fibre network'!$H12</f>
        <v>122452</v>
      </c>
      <c r="H96" s="81">
        <f>'Cost assumptions'!$D$26</f>
        <v>8000</v>
      </c>
      <c r="I96" s="80">
        <f>'Cost assumptions'!D$27</f>
        <v>45</v>
      </c>
      <c r="J96" s="80">
        <f>'Cost assumptions'!$D$22+'Cost assumptions'!$D$24</f>
        <v>85</v>
      </c>
      <c r="K96" s="80">
        <f>'Cost assumptions'!$D$23+'Cost assumptions'!$D$24</f>
        <v>110</v>
      </c>
      <c r="L96" s="80">
        <f>'Cost assumptions'!$D$28</f>
        <v>210</v>
      </c>
      <c r="M96" s="80">
        <f t="shared" si="20"/>
        <v>4373.2857142857147</v>
      </c>
      <c r="N96" s="80">
        <f t="shared" si="26"/>
        <v>5510.34</v>
      </c>
      <c r="O96" s="80">
        <f t="shared" si="21"/>
        <v>2973.8342857142861</v>
      </c>
      <c r="P96" s="80">
        <f t="shared" si="22"/>
        <v>1683.7149999999999</v>
      </c>
      <c r="Q96" s="80">
        <f t="shared" si="23"/>
        <v>25714.92</v>
      </c>
      <c r="R96" s="96">
        <f t="shared" si="27"/>
        <v>73.750000000000014</v>
      </c>
      <c r="S96" s="96">
        <f t="shared" si="28"/>
        <v>255</v>
      </c>
      <c r="T96" s="96" t="e">
        <f>R96*Dashboard!$G$12</f>
        <v>#DIV/0!</v>
      </c>
      <c r="U96" s="96" t="e">
        <f>S96*Dashboard!$G$12</f>
        <v>#DIV/0!</v>
      </c>
    </row>
    <row r="97" spans="1:21" ht="15" thickBot="1">
      <c r="A97" s="1">
        <f t="shared" si="24"/>
        <v>6</v>
      </c>
      <c r="B97" s="4" t="str">
        <f t="shared" si="25"/>
        <v>HAM</v>
      </c>
      <c r="C97" s="81">
        <f>'Fibre network'!$H13/32/8/'Cost assumptions'!$D$32</f>
        <v>419.54910714285717</v>
      </c>
      <c r="D97" s="81">
        <f>'Fibre network'!H13</f>
        <v>93979</v>
      </c>
      <c r="E97" s="81">
        <f>'Fibre network'!$H13/4/'Cost assumptions'!$D$32</f>
        <v>26851.142857142859</v>
      </c>
      <c r="F97" s="81">
        <f>'Fibre network'!$H13/8</f>
        <v>11747.375</v>
      </c>
      <c r="G97" s="81">
        <f>'Fibre network'!$H13</f>
        <v>93979</v>
      </c>
      <c r="H97" s="81">
        <f>'Cost assumptions'!$D$26</f>
        <v>8000</v>
      </c>
      <c r="I97" s="80">
        <f>'Cost assumptions'!D$27</f>
        <v>45</v>
      </c>
      <c r="J97" s="80">
        <f>'Cost assumptions'!$D$22+'Cost assumptions'!$D$24</f>
        <v>85</v>
      </c>
      <c r="K97" s="80">
        <f>'Cost assumptions'!$D$23+'Cost assumptions'!$D$24</f>
        <v>110</v>
      </c>
      <c r="L97" s="80">
        <f>'Cost assumptions'!$D$28</f>
        <v>210</v>
      </c>
      <c r="M97" s="80">
        <f t="shared" si="20"/>
        <v>3356.3928571428573</v>
      </c>
      <c r="N97" s="80">
        <f t="shared" si="26"/>
        <v>4229.0550000000003</v>
      </c>
      <c r="O97" s="80">
        <f t="shared" si="21"/>
        <v>2282.3471428571434</v>
      </c>
      <c r="P97" s="80">
        <f t="shared" si="22"/>
        <v>1292.2112500000001</v>
      </c>
      <c r="Q97" s="80">
        <f t="shared" si="23"/>
        <v>19735.59</v>
      </c>
      <c r="R97" s="96">
        <f t="shared" si="27"/>
        <v>73.75</v>
      </c>
      <c r="S97" s="96">
        <f t="shared" si="28"/>
        <v>255</v>
      </c>
      <c r="T97" s="96" t="e">
        <f>R97*Dashboard!$G$12</f>
        <v>#DIV/0!</v>
      </c>
      <c r="U97" s="96" t="e">
        <f>S97*Dashboard!$G$12</f>
        <v>#DIV/0!</v>
      </c>
    </row>
    <row r="98" spans="1:21" ht="15" thickBot="1">
      <c r="A98" s="1">
        <f t="shared" si="24"/>
        <v>7</v>
      </c>
      <c r="B98" s="4" t="str">
        <f t="shared" si="25"/>
        <v>HIL</v>
      </c>
      <c r="C98" s="81">
        <f>'Fibre network'!$H14/32/8/'Cost assumptions'!$D$32</f>
        <v>18.910714285714285</v>
      </c>
      <c r="D98" s="81">
        <f>'Fibre network'!H14</f>
        <v>4236</v>
      </c>
      <c r="E98" s="81">
        <f>'Fibre network'!$H14/4/'Cost assumptions'!$D$32</f>
        <v>1210.2857142857142</v>
      </c>
      <c r="F98" s="81">
        <f>'Fibre network'!$H14/8</f>
        <v>529.5</v>
      </c>
      <c r="G98" s="81">
        <f>'Fibre network'!$H14</f>
        <v>4236</v>
      </c>
      <c r="H98" s="81">
        <f>'Cost assumptions'!$D$26</f>
        <v>8000</v>
      </c>
      <c r="I98" s="80">
        <f>'Cost assumptions'!D$27</f>
        <v>45</v>
      </c>
      <c r="J98" s="80">
        <f>'Cost assumptions'!$D$22+'Cost assumptions'!$D$24</f>
        <v>85</v>
      </c>
      <c r="K98" s="80">
        <f>'Cost assumptions'!$D$23+'Cost assumptions'!$D$24</f>
        <v>110</v>
      </c>
      <c r="L98" s="80">
        <f>'Cost assumptions'!$D$28</f>
        <v>210</v>
      </c>
      <c r="M98" s="80">
        <f t="shared" si="20"/>
        <v>151.28571428571428</v>
      </c>
      <c r="N98" s="80">
        <f t="shared" si="26"/>
        <v>190.62</v>
      </c>
      <c r="O98" s="80">
        <f t="shared" si="21"/>
        <v>102.8742857142857</v>
      </c>
      <c r="P98" s="80">
        <f t="shared" si="22"/>
        <v>58.244999999999997</v>
      </c>
      <c r="Q98" s="80">
        <f t="shared" si="23"/>
        <v>889.56</v>
      </c>
      <c r="R98" s="96">
        <f t="shared" si="27"/>
        <v>73.75</v>
      </c>
      <c r="S98" s="96">
        <f t="shared" si="28"/>
        <v>254.99999999999994</v>
      </c>
      <c r="T98" s="96" t="e">
        <f>R98*Dashboard!$G$12</f>
        <v>#DIV/0!</v>
      </c>
      <c r="U98" s="96" t="e">
        <f>S98*Dashboard!$G$12</f>
        <v>#DIV/0!</v>
      </c>
    </row>
    <row r="99" spans="1:21" ht="15" thickBot="1">
      <c r="A99" s="1">
        <f t="shared" si="24"/>
        <v>8</v>
      </c>
      <c r="B99" s="4" t="str">
        <f t="shared" si="25"/>
        <v>HOT</v>
      </c>
      <c r="C99" s="81">
        <f>'Fibre network'!$H15/32/8/'Cost assumptions'!$D$32</f>
        <v>1150.6875</v>
      </c>
      <c r="D99" s="81">
        <f>'Fibre network'!H15</f>
        <v>257754</v>
      </c>
      <c r="E99" s="81">
        <f>'Fibre network'!$H15/4/'Cost assumptions'!$D$32</f>
        <v>73644</v>
      </c>
      <c r="F99" s="81">
        <f>'Fibre network'!$H15/8</f>
        <v>32219.25</v>
      </c>
      <c r="G99" s="81">
        <f>'Fibre network'!$H15</f>
        <v>257754</v>
      </c>
      <c r="H99" s="81">
        <f>'Cost assumptions'!$D$26</f>
        <v>8000</v>
      </c>
      <c r="I99" s="80">
        <f>'Cost assumptions'!D$27</f>
        <v>45</v>
      </c>
      <c r="J99" s="80">
        <f>'Cost assumptions'!$D$22+'Cost assumptions'!$D$24</f>
        <v>85</v>
      </c>
      <c r="K99" s="80">
        <f>'Cost assumptions'!$D$23+'Cost assumptions'!$D$24</f>
        <v>110</v>
      </c>
      <c r="L99" s="80">
        <f>'Cost assumptions'!$D$28</f>
        <v>210</v>
      </c>
      <c r="M99" s="80">
        <f t="shared" si="20"/>
        <v>9205.5</v>
      </c>
      <c r="N99" s="80">
        <f t="shared" si="26"/>
        <v>11598.93</v>
      </c>
      <c r="O99" s="80">
        <f t="shared" si="21"/>
        <v>6259.74</v>
      </c>
      <c r="P99" s="80">
        <f t="shared" si="22"/>
        <v>3544.1174999999998</v>
      </c>
      <c r="Q99" s="80">
        <f t="shared" si="23"/>
        <v>54128.34</v>
      </c>
      <c r="R99" s="96">
        <f t="shared" si="27"/>
        <v>73.75</v>
      </c>
      <c r="S99" s="96">
        <f t="shared" si="28"/>
        <v>254.99999999999994</v>
      </c>
      <c r="T99" s="96" t="e">
        <f>R99*Dashboard!$G$12</f>
        <v>#DIV/0!</v>
      </c>
      <c r="U99" s="96" t="e">
        <f>S99*Dashboard!$G$12</f>
        <v>#DIV/0!</v>
      </c>
    </row>
    <row r="100" spans="1:21" ht="15" thickBot="1">
      <c r="A100" s="1">
        <f t="shared" si="24"/>
        <v>9</v>
      </c>
      <c r="B100" s="4" t="str">
        <f t="shared" si="25"/>
        <v>IBW</v>
      </c>
      <c r="C100" s="81">
        <f>'Fibre network'!$H16/32/8/'Cost assumptions'!$D$32</f>
        <v>1404.9107142857142</v>
      </c>
      <c r="D100" s="81">
        <f>'Fibre network'!H16</f>
        <v>314700</v>
      </c>
      <c r="E100" s="81">
        <f>'Fibre network'!$H16/4/'Cost assumptions'!$D$32</f>
        <v>89914.28571428571</v>
      </c>
      <c r="F100" s="81">
        <f>'Fibre network'!$H16/8</f>
        <v>39337.5</v>
      </c>
      <c r="G100" s="81">
        <f>'Fibre network'!$H16</f>
        <v>314700</v>
      </c>
      <c r="H100" s="81">
        <f>'Cost assumptions'!$D$26</f>
        <v>8000</v>
      </c>
      <c r="I100" s="80">
        <f>'Cost assumptions'!D$27</f>
        <v>45</v>
      </c>
      <c r="J100" s="80">
        <f>'Cost assumptions'!$D$22+'Cost assumptions'!$D$24</f>
        <v>85</v>
      </c>
      <c r="K100" s="80">
        <f>'Cost assumptions'!$D$23+'Cost assumptions'!$D$24</f>
        <v>110</v>
      </c>
      <c r="L100" s="80">
        <f>'Cost assumptions'!$D$28</f>
        <v>210</v>
      </c>
      <c r="M100" s="80">
        <f t="shared" si="20"/>
        <v>11239.285714285714</v>
      </c>
      <c r="N100" s="80">
        <f t="shared" si="26"/>
        <v>14161.5</v>
      </c>
      <c r="O100" s="80">
        <f t="shared" si="21"/>
        <v>7642.7142857142853</v>
      </c>
      <c r="P100" s="80">
        <f t="shared" si="22"/>
        <v>4327.125</v>
      </c>
      <c r="Q100" s="80">
        <f t="shared" si="23"/>
        <v>66087</v>
      </c>
      <c r="R100" s="96">
        <f t="shared" si="27"/>
        <v>73.75</v>
      </c>
      <c r="S100" s="96">
        <f t="shared" si="28"/>
        <v>255</v>
      </c>
      <c r="T100" s="96" t="e">
        <f>R100*Dashboard!$G$12</f>
        <v>#DIV/0!</v>
      </c>
      <c r="U100" s="96" t="e">
        <f>S100*Dashboard!$G$12</f>
        <v>#DIV/0!</v>
      </c>
    </row>
    <row r="101" spans="1:21" ht="15" thickBot="1">
      <c r="A101" s="1">
        <f t="shared" si="24"/>
        <v>10</v>
      </c>
      <c r="B101" s="4" t="str">
        <f t="shared" si="25"/>
        <v>ITN</v>
      </c>
      <c r="C101" s="81">
        <f>'Fibre network'!$H17/32/8/'Cost assumptions'!$D$32</f>
        <v>1286.9107142857142</v>
      </c>
      <c r="D101" s="81">
        <f>'Fibre network'!H17</f>
        <v>288268</v>
      </c>
      <c r="E101" s="81">
        <f>'Fibre network'!$H17/4/'Cost assumptions'!$D$32</f>
        <v>82362.28571428571</v>
      </c>
      <c r="F101" s="81">
        <f>'Fibre network'!$H17/8</f>
        <v>36033.5</v>
      </c>
      <c r="G101" s="81">
        <f>'Fibre network'!$H17</f>
        <v>288268</v>
      </c>
      <c r="H101" s="81">
        <f>'Cost assumptions'!$D$26</f>
        <v>8000</v>
      </c>
      <c r="I101" s="80">
        <f>'Cost assumptions'!D$27</f>
        <v>45</v>
      </c>
      <c r="J101" s="80">
        <f>'Cost assumptions'!$D$22+'Cost assumptions'!$D$24</f>
        <v>85</v>
      </c>
      <c r="K101" s="80">
        <f>'Cost assumptions'!$D$23+'Cost assumptions'!$D$24</f>
        <v>110</v>
      </c>
      <c r="L101" s="80">
        <f>'Cost assumptions'!$D$28</f>
        <v>210</v>
      </c>
      <c r="M101" s="80">
        <f t="shared" si="20"/>
        <v>10295.285714285714</v>
      </c>
      <c r="N101" s="80">
        <f t="shared" si="26"/>
        <v>12972.06</v>
      </c>
      <c r="O101" s="80">
        <f t="shared" si="21"/>
        <v>7000.7942857142853</v>
      </c>
      <c r="P101" s="80">
        <f t="shared" si="22"/>
        <v>3963.6849999999999</v>
      </c>
      <c r="Q101" s="80">
        <f t="shared" si="23"/>
        <v>60536.28</v>
      </c>
      <c r="R101" s="96">
        <f t="shared" si="27"/>
        <v>73.75</v>
      </c>
      <c r="S101" s="96">
        <f t="shared" si="28"/>
        <v>255</v>
      </c>
      <c r="T101" s="96" t="e">
        <f>R101*Dashboard!$G$12</f>
        <v>#DIV/0!</v>
      </c>
      <c r="U101" s="96" t="e">
        <f>S101*Dashboard!$G$12</f>
        <v>#DIV/0!</v>
      </c>
    </row>
    <row r="102" spans="1:21" ht="15" thickBot="1">
      <c r="A102" s="1">
        <f t="shared" si="24"/>
        <v>11</v>
      </c>
      <c r="B102" s="4" t="str">
        <f t="shared" si="25"/>
        <v>JAW</v>
      </c>
      <c r="C102" s="81">
        <f>'Fibre network'!$H18/32/8/'Cost assumptions'!$D$32</f>
        <v>58.459821428571431</v>
      </c>
      <c r="D102" s="81">
        <f>'Fibre network'!H18</f>
        <v>13095</v>
      </c>
      <c r="E102" s="81">
        <f>'Fibre network'!$H18/4/'Cost assumptions'!$D$32</f>
        <v>3741.4285714285716</v>
      </c>
      <c r="F102" s="81">
        <f>'Fibre network'!$H18/8</f>
        <v>1636.875</v>
      </c>
      <c r="G102" s="81">
        <f>'Fibre network'!$H18</f>
        <v>13095</v>
      </c>
      <c r="H102" s="81">
        <f>'Cost assumptions'!$D$26</f>
        <v>8000</v>
      </c>
      <c r="I102" s="80">
        <f>'Cost assumptions'!D$27</f>
        <v>45</v>
      </c>
      <c r="J102" s="80">
        <f>'Cost assumptions'!$D$22+'Cost assumptions'!$D$24</f>
        <v>85</v>
      </c>
      <c r="K102" s="80">
        <f>'Cost assumptions'!$D$23+'Cost assumptions'!$D$24</f>
        <v>110</v>
      </c>
      <c r="L102" s="80">
        <f>'Cost assumptions'!$D$28</f>
        <v>210</v>
      </c>
      <c r="M102" s="80">
        <f t="shared" si="20"/>
        <v>467.67857142857144</v>
      </c>
      <c r="N102" s="80">
        <f t="shared" si="26"/>
        <v>589.27499999999998</v>
      </c>
      <c r="O102" s="80">
        <f t="shared" si="21"/>
        <v>318.0214285714286</v>
      </c>
      <c r="P102" s="80">
        <f t="shared" si="22"/>
        <v>180.05625000000001</v>
      </c>
      <c r="Q102" s="80">
        <f t="shared" si="23"/>
        <v>2749.95</v>
      </c>
      <c r="R102" s="96">
        <f t="shared" si="27"/>
        <v>73.75</v>
      </c>
      <c r="S102" s="96">
        <f t="shared" si="28"/>
        <v>255</v>
      </c>
      <c r="T102" s="96" t="e">
        <f>R102*Dashboard!$G$12</f>
        <v>#DIV/0!</v>
      </c>
      <c r="U102" s="96" t="e">
        <f>S102*Dashboard!$G$12</f>
        <v>#DIV/0!</v>
      </c>
    </row>
    <row r="103" spans="1:21" ht="15" thickBot="1">
      <c r="A103" s="1">
        <f t="shared" si="24"/>
        <v>12</v>
      </c>
      <c r="B103" s="4" t="str">
        <f t="shared" si="25"/>
        <v>LID</v>
      </c>
      <c r="C103" s="81">
        <f>'Fibre network'!$H19/32/8/'Cost assumptions'!$D$32</f>
        <v>18.330357142857142</v>
      </c>
      <c r="D103" s="81">
        <f>'Fibre network'!H19</f>
        <v>4106</v>
      </c>
      <c r="E103" s="81">
        <f>'Fibre network'!$H19/4/'Cost assumptions'!$D$32</f>
        <v>1173.1428571428571</v>
      </c>
      <c r="F103" s="81">
        <f>'Fibre network'!$H19/8</f>
        <v>513.25</v>
      </c>
      <c r="G103" s="81">
        <f>'Fibre network'!$H19</f>
        <v>4106</v>
      </c>
      <c r="H103" s="81">
        <f>'Cost assumptions'!$D$26</f>
        <v>8000</v>
      </c>
      <c r="I103" s="80">
        <f>'Cost assumptions'!D$27</f>
        <v>45</v>
      </c>
      <c r="J103" s="80">
        <f>'Cost assumptions'!$D$22+'Cost assumptions'!$D$24</f>
        <v>85</v>
      </c>
      <c r="K103" s="80">
        <f>'Cost assumptions'!$D$23+'Cost assumptions'!$D$24</f>
        <v>110</v>
      </c>
      <c r="L103" s="80">
        <f>'Cost assumptions'!$D$28</f>
        <v>210</v>
      </c>
      <c r="M103" s="80">
        <f t="shared" si="20"/>
        <v>146.64285714285714</v>
      </c>
      <c r="N103" s="80">
        <f t="shared" si="26"/>
        <v>184.77</v>
      </c>
      <c r="O103" s="80">
        <f t="shared" si="21"/>
        <v>99.717142857142861</v>
      </c>
      <c r="P103" s="80">
        <f t="shared" si="22"/>
        <v>56.457500000000003</v>
      </c>
      <c r="Q103" s="80">
        <f t="shared" si="23"/>
        <v>862.26</v>
      </c>
      <c r="R103" s="96">
        <f t="shared" si="27"/>
        <v>73.75</v>
      </c>
      <c r="S103" s="96">
        <f t="shared" si="28"/>
        <v>255</v>
      </c>
      <c r="T103" s="96" t="e">
        <f>R103*Dashboard!$G$12</f>
        <v>#DIV/0!</v>
      </c>
      <c r="U103" s="96" t="e">
        <f>S103*Dashboard!$G$12</f>
        <v>#DIV/0!</v>
      </c>
    </row>
    <row r="104" spans="1:21" ht="15" thickBot="1">
      <c r="A104" s="1">
        <f t="shared" si="24"/>
        <v>13</v>
      </c>
      <c r="B104" s="4" t="str">
        <f t="shared" si="25"/>
        <v>MBG</v>
      </c>
      <c r="C104" s="81">
        <f>'Fibre network'!$H20/32/8/'Cost assumptions'!$D$32</f>
        <v>943.32142857142856</v>
      </c>
      <c r="D104" s="81">
        <f>'Fibre network'!H20</f>
        <v>211304</v>
      </c>
      <c r="E104" s="81">
        <f>'Fibre network'!$H20/4/'Cost assumptions'!$D$32</f>
        <v>60372.571428571428</v>
      </c>
      <c r="F104" s="81">
        <f>'Fibre network'!$H20/8</f>
        <v>26413</v>
      </c>
      <c r="G104" s="81">
        <f>'Fibre network'!$H20</f>
        <v>211304</v>
      </c>
      <c r="H104" s="81">
        <f>'Cost assumptions'!$D$26</f>
        <v>8000</v>
      </c>
      <c r="I104" s="80">
        <f>'Cost assumptions'!D$27</f>
        <v>45</v>
      </c>
      <c r="J104" s="80">
        <f>'Cost assumptions'!$D$22+'Cost assumptions'!$D$24</f>
        <v>85</v>
      </c>
      <c r="K104" s="80">
        <f>'Cost assumptions'!$D$23+'Cost assumptions'!$D$24</f>
        <v>110</v>
      </c>
      <c r="L104" s="80">
        <f>'Cost assumptions'!$D$28</f>
        <v>210</v>
      </c>
      <c r="M104" s="80">
        <f t="shared" si="20"/>
        <v>7546.5714285714284</v>
      </c>
      <c r="N104" s="80">
        <f t="shared" si="26"/>
        <v>9508.68</v>
      </c>
      <c r="O104" s="80">
        <f t="shared" si="21"/>
        <v>5131.6685714285713</v>
      </c>
      <c r="P104" s="80">
        <f t="shared" si="22"/>
        <v>2905.43</v>
      </c>
      <c r="Q104" s="80">
        <f t="shared" si="23"/>
        <v>44373.84</v>
      </c>
      <c r="R104" s="96">
        <f t="shared" si="27"/>
        <v>73.75</v>
      </c>
      <c r="S104" s="96">
        <f t="shared" si="28"/>
        <v>255</v>
      </c>
      <c r="T104" s="96" t="e">
        <f>R104*Dashboard!$G$12</f>
        <v>#DIV/0!</v>
      </c>
      <c r="U104" s="96" t="e">
        <f>S104*Dashboard!$G$12</f>
        <v>#DIV/0!</v>
      </c>
    </row>
    <row r="105" spans="1:21" ht="15" thickBot="1">
      <c r="A105" s="1">
        <f t="shared" si="24"/>
        <v>14</v>
      </c>
      <c r="B105" s="4" t="str">
        <f t="shared" si="25"/>
        <v>MMR</v>
      </c>
      <c r="C105" s="81">
        <f>'Fibre network'!$H21/32/8/'Cost assumptions'!$D$32</f>
        <v>609.17410714285711</v>
      </c>
      <c r="D105" s="81">
        <f>'Fibre network'!H21</f>
        <v>136455</v>
      </c>
      <c r="E105" s="81">
        <f>'Fibre network'!$H21/4/'Cost assumptions'!$D$32</f>
        <v>38987.142857142855</v>
      </c>
      <c r="F105" s="81">
        <f>'Fibre network'!$H21/8</f>
        <v>17056.875</v>
      </c>
      <c r="G105" s="81">
        <f>'Fibre network'!$H21</f>
        <v>136455</v>
      </c>
      <c r="H105" s="81">
        <f>'Cost assumptions'!$D$26</f>
        <v>8000</v>
      </c>
      <c r="I105" s="80">
        <f>'Cost assumptions'!D$27</f>
        <v>45</v>
      </c>
      <c r="J105" s="80">
        <f>'Cost assumptions'!$D$22+'Cost assumptions'!$D$24</f>
        <v>85</v>
      </c>
      <c r="K105" s="80">
        <f>'Cost assumptions'!$D$23+'Cost assumptions'!$D$24</f>
        <v>110</v>
      </c>
      <c r="L105" s="80">
        <f>'Cost assumptions'!$D$28</f>
        <v>210</v>
      </c>
      <c r="M105" s="80">
        <f t="shared" si="20"/>
        <v>4873.3928571428569</v>
      </c>
      <c r="N105" s="80">
        <f t="shared" si="26"/>
        <v>6140.4750000000004</v>
      </c>
      <c r="O105" s="80">
        <f t="shared" si="21"/>
        <v>3313.9071428571428</v>
      </c>
      <c r="P105" s="80">
        <f t="shared" si="22"/>
        <v>1876.2562499999999</v>
      </c>
      <c r="Q105" s="80">
        <f t="shared" si="23"/>
        <v>28655.55</v>
      </c>
      <c r="R105" s="96">
        <f t="shared" si="27"/>
        <v>73.75</v>
      </c>
      <c r="S105" s="96">
        <f t="shared" si="28"/>
        <v>255</v>
      </c>
      <c r="T105" s="96" t="e">
        <f>R105*Dashboard!$G$12</f>
        <v>#DIV/0!</v>
      </c>
      <c r="U105" s="96" t="e">
        <f>S105*Dashboard!$G$12</f>
        <v>#DIV/0!</v>
      </c>
    </row>
    <row r="106" spans="1:21" ht="15" thickBot="1">
      <c r="A106" s="1">
        <f t="shared" si="24"/>
        <v>15</v>
      </c>
      <c r="B106" s="4" t="str">
        <f t="shared" si="25"/>
        <v>NIT</v>
      </c>
      <c r="C106" s="81">
        <f>'Fibre network'!$H22/32/8/'Cost assumptions'!$D$32</f>
        <v>796.39732142857144</v>
      </c>
      <c r="D106" s="81">
        <f>'Fibre network'!H22</f>
        <v>178393</v>
      </c>
      <c r="E106" s="81">
        <f>'Fibre network'!$H22/4/'Cost assumptions'!$D$32</f>
        <v>50969.428571428572</v>
      </c>
      <c r="F106" s="81">
        <f>'Fibre network'!$H22/8</f>
        <v>22299.125</v>
      </c>
      <c r="G106" s="81">
        <f>'Fibre network'!$H22</f>
        <v>178393</v>
      </c>
      <c r="H106" s="81">
        <f>'Cost assumptions'!$D$26</f>
        <v>8000</v>
      </c>
      <c r="I106" s="80">
        <f>'Cost assumptions'!D$27</f>
        <v>45</v>
      </c>
      <c r="J106" s="80">
        <f>'Cost assumptions'!$D$22+'Cost assumptions'!$D$24</f>
        <v>85</v>
      </c>
      <c r="K106" s="80">
        <f>'Cost assumptions'!$D$23+'Cost assumptions'!$D$24</f>
        <v>110</v>
      </c>
      <c r="L106" s="80">
        <f>'Cost assumptions'!$D$28</f>
        <v>210</v>
      </c>
      <c r="M106" s="80">
        <f t="shared" si="20"/>
        <v>6371.1785714285716</v>
      </c>
      <c r="N106" s="80">
        <f t="shared" si="26"/>
        <v>8027.6850000000004</v>
      </c>
      <c r="O106" s="80">
        <f t="shared" si="21"/>
        <v>4332.4014285714293</v>
      </c>
      <c r="P106" s="80">
        <f t="shared" si="22"/>
        <v>2452.9037499999999</v>
      </c>
      <c r="Q106" s="80">
        <f t="shared" si="23"/>
        <v>37462.53</v>
      </c>
      <c r="R106" s="96">
        <f t="shared" si="27"/>
        <v>73.75</v>
      </c>
      <c r="S106" s="96">
        <f t="shared" si="28"/>
        <v>255</v>
      </c>
      <c r="T106" s="96" t="e">
        <f>R106*Dashboard!$G$12</f>
        <v>#DIV/0!</v>
      </c>
      <c r="U106" s="96" t="e">
        <f>S106*Dashboard!$G$12</f>
        <v>#DIV/0!</v>
      </c>
    </row>
    <row r="107" spans="1:21" ht="15" thickBot="1">
      <c r="A107" s="1">
        <f t="shared" si="24"/>
        <v>16</v>
      </c>
      <c r="B107" s="4" t="str">
        <f t="shared" si="25"/>
        <v>OMR</v>
      </c>
      <c r="C107" s="81">
        <f>'Fibre network'!$H23/32/8/'Cost assumptions'!$D$32</f>
        <v>518.13839285714289</v>
      </c>
      <c r="D107" s="81">
        <f>'Fibre network'!H23</f>
        <v>116063</v>
      </c>
      <c r="E107" s="81">
        <f>'Fibre network'!$H23/4/'Cost assumptions'!$D$32</f>
        <v>33160.857142857145</v>
      </c>
      <c r="F107" s="81">
        <f>'Fibre network'!$H23/8</f>
        <v>14507.875</v>
      </c>
      <c r="G107" s="81">
        <f>'Fibre network'!$H23</f>
        <v>116063</v>
      </c>
      <c r="H107" s="81">
        <f>'Cost assumptions'!$D$26</f>
        <v>8000</v>
      </c>
      <c r="I107" s="80">
        <f>'Cost assumptions'!D$27</f>
        <v>45</v>
      </c>
      <c r="J107" s="80">
        <f>'Cost assumptions'!$D$22+'Cost assumptions'!$D$24</f>
        <v>85</v>
      </c>
      <c r="K107" s="80">
        <f>'Cost assumptions'!$D$23+'Cost assumptions'!$D$24</f>
        <v>110</v>
      </c>
      <c r="L107" s="80">
        <f>'Cost assumptions'!$D$28</f>
        <v>210</v>
      </c>
      <c r="M107" s="80">
        <f t="shared" si="20"/>
        <v>4145.1071428571431</v>
      </c>
      <c r="N107" s="80">
        <f t="shared" si="26"/>
        <v>5222.835</v>
      </c>
      <c r="O107" s="80">
        <f t="shared" si="21"/>
        <v>2818.6728571428571</v>
      </c>
      <c r="P107" s="80">
        <f t="shared" si="22"/>
        <v>1595.86625</v>
      </c>
      <c r="Q107" s="80">
        <f t="shared" si="23"/>
        <v>24373.23</v>
      </c>
      <c r="R107" s="96">
        <f t="shared" si="27"/>
        <v>73.75</v>
      </c>
      <c r="S107" s="96">
        <f t="shared" si="28"/>
        <v>255</v>
      </c>
      <c r="T107" s="96" t="e">
        <f>R107*Dashboard!$G$12</f>
        <v>#DIV/0!</v>
      </c>
      <c r="U107" s="96" t="e">
        <f>S107*Dashboard!$G$12</f>
        <v>#DIV/0!</v>
      </c>
    </row>
    <row r="108" spans="1:21" ht="15" thickBot="1">
      <c r="A108" s="1">
        <f t="shared" si="24"/>
        <v>17</v>
      </c>
      <c r="B108" s="4" t="str">
        <f t="shared" si="25"/>
        <v>RAN</v>
      </c>
      <c r="C108" s="81">
        <f>'Fibre network'!$H24/32/8/'Cost assumptions'!$D$32</f>
        <v>1189.9866071428571</v>
      </c>
      <c r="D108" s="81">
        <f>'Fibre network'!H24</f>
        <v>266557</v>
      </c>
      <c r="E108" s="81">
        <f>'Fibre network'!$H24/4/'Cost assumptions'!$D$32</f>
        <v>76159.142857142855</v>
      </c>
      <c r="F108" s="81">
        <f>'Fibre network'!$H24/8</f>
        <v>33319.625</v>
      </c>
      <c r="G108" s="81">
        <f>'Fibre network'!$H24</f>
        <v>266557</v>
      </c>
      <c r="H108" s="81">
        <f>'Cost assumptions'!$D$26</f>
        <v>8000</v>
      </c>
      <c r="I108" s="80">
        <f>'Cost assumptions'!D$27</f>
        <v>45</v>
      </c>
      <c r="J108" s="80">
        <f>'Cost assumptions'!$D$22+'Cost assumptions'!$D$24</f>
        <v>85</v>
      </c>
      <c r="K108" s="80">
        <f>'Cost assumptions'!$D$23+'Cost assumptions'!$D$24</f>
        <v>110</v>
      </c>
      <c r="L108" s="80">
        <f>'Cost assumptions'!$D$28</f>
        <v>210</v>
      </c>
      <c r="M108" s="80">
        <f t="shared" si="20"/>
        <v>9519.8928571428569</v>
      </c>
      <c r="N108" s="80">
        <f t="shared" si="26"/>
        <v>11995.065000000001</v>
      </c>
      <c r="O108" s="80">
        <f t="shared" si="21"/>
        <v>6473.5271428571423</v>
      </c>
      <c r="P108" s="80">
        <f t="shared" si="22"/>
        <v>3665.1587500000001</v>
      </c>
      <c r="Q108" s="80">
        <f t="shared" si="23"/>
        <v>55976.97</v>
      </c>
      <c r="R108" s="96">
        <f t="shared" si="27"/>
        <v>73.75</v>
      </c>
      <c r="S108" s="96">
        <f t="shared" si="28"/>
        <v>255</v>
      </c>
      <c r="T108" s="96" t="e">
        <f>R108*Dashboard!$G$12</f>
        <v>#DIV/0!</v>
      </c>
      <c r="U108" s="96" t="e">
        <f>S108*Dashboard!$G$12</f>
        <v>#DIV/0!</v>
      </c>
    </row>
    <row r="109" spans="1:21" ht="15" thickBot="1">
      <c r="A109" s="1">
        <f t="shared" si="24"/>
        <v>18</v>
      </c>
      <c r="B109" s="4" t="str">
        <f t="shared" si="25"/>
        <v>ROW</v>
      </c>
      <c r="C109" s="81">
        <f>'Fibre network'!$H25/32/8/'Cost assumptions'!$D$32</f>
        <v>397.16517857142856</v>
      </c>
      <c r="D109" s="81">
        <f>'Fibre network'!H25</f>
        <v>88965</v>
      </c>
      <c r="E109" s="81">
        <f>'Fibre network'!$H25/4/'Cost assumptions'!$D$32</f>
        <v>25418.571428571428</v>
      </c>
      <c r="F109" s="81">
        <f>'Fibre network'!$H25/8</f>
        <v>11120.625</v>
      </c>
      <c r="G109" s="81">
        <f>'Fibre network'!$H25</f>
        <v>88965</v>
      </c>
      <c r="H109" s="81">
        <f>'Cost assumptions'!$D$26</f>
        <v>8000</v>
      </c>
      <c r="I109" s="80">
        <f>'Cost assumptions'!D$27</f>
        <v>45</v>
      </c>
      <c r="J109" s="80">
        <f>'Cost assumptions'!$D$22+'Cost assumptions'!$D$24</f>
        <v>85</v>
      </c>
      <c r="K109" s="80">
        <f>'Cost assumptions'!$D$23+'Cost assumptions'!$D$24</f>
        <v>110</v>
      </c>
      <c r="L109" s="80">
        <f>'Cost assumptions'!$D$28</f>
        <v>210</v>
      </c>
      <c r="M109" s="80">
        <f t="shared" si="20"/>
        <v>3177.3214285714284</v>
      </c>
      <c r="N109" s="80">
        <f t="shared" si="26"/>
        <v>4003.4250000000002</v>
      </c>
      <c r="O109" s="80">
        <f t="shared" si="21"/>
        <v>2160.5785714285712</v>
      </c>
      <c r="P109" s="80">
        <f t="shared" si="22"/>
        <v>1223.26875</v>
      </c>
      <c r="Q109" s="80">
        <f t="shared" si="23"/>
        <v>18682.650000000001</v>
      </c>
      <c r="R109" s="96">
        <f t="shared" si="27"/>
        <v>73.75</v>
      </c>
      <c r="S109" s="96">
        <f t="shared" si="28"/>
        <v>255</v>
      </c>
      <c r="T109" s="96" t="e">
        <f>R109*Dashboard!$G$12</f>
        <v>#DIV/0!</v>
      </c>
      <c r="U109" s="96" t="e">
        <f>S109*Dashboard!$G$12</f>
        <v>#DIV/0!</v>
      </c>
    </row>
    <row r="110" spans="1:21" ht="15" thickBot="1">
      <c r="A110" s="1">
        <f t="shared" si="24"/>
        <v>19</v>
      </c>
      <c r="B110" s="4" t="str">
        <f t="shared" si="25"/>
        <v>SOY</v>
      </c>
      <c r="C110" s="81">
        <f>'Fibre network'!$H26/32/8/'Cost assumptions'!$D$32</f>
        <v>720.44642857142856</v>
      </c>
      <c r="D110" s="81">
        <f>'Fibre network'!H26</f>
        <v>161380</v>
      </c>
      <c r="E110" s="81">
        <f>'Fibre network'!$H26/4/'Cost assumptions'!$D$32</f>
        <v>46108.571428571428</v>
      </c>
      <c r="F110" s="81">
        <f>'Fibre network'!$H26/8</f>
        <v>20172.5</v>
      </c>
      <c r="G110" s="81">
        <f>'Fibre network'!$H26</f>
        <v>161380</v>
      </c>
      <c r="H110" s="81">
        <f>'Cost assumptions'!$D$26</f>
        <v>8000</v>
      </c>
      <c r="I110" s="80">
        <f>'Cost assumptions'!D$27</f>
        <v>45</v>
      </c>
      <c r="J110" s="80">
        <f>'Cost assumptions'!$D$22+'Cost assumptions'!$D$24</f>
        <v>85</v>
      </c>
      <c r="K110" s="80">
        <f>'Cost assumptions'!$D$23+'Cost assumptions'!$D$24</f>
        <v>110</v>
      </c>
      <c r="L110" s="80">
        <f>'Cost assumptions'!$D$28</f>
        <v>210</v>
      </c>
      <c r="M110" s="80">
        <f t="shared" si="20"/>
        <v>5763.5714285714284</v>
      </c>
      <c r="N110" s="80">
        <f t="shared" si="26"/>
        <v>7262.1</v>
      </c>
      <c r="O110" s="80">
        <f t="shared" si="21"/>
        <v>3919.2285714285713</v>
      </c>
      <c r="P110" s="80">
        <f t="shared" si="22"/>
        <v>2218.9749999999999</v>
      </c>
      <c r="Q110" s="80">
        <f t="shared" si="23"/>
        <v>33889.800000000003</v>
      </c>
      <c r="R110" s="96">
        <f t="shared" si="27"/>
        <v>73.75</v>
      </c>
      <c r="S110" s="96">
        <f t="shared" si="28"/>
        <v>255</v>
      </c>
      <c r="T110" s="96" t="e">
        <f>R110*Dashboard!$G$12</f>
        <v>#DIV/0!</v>
      </c>
      <c r="U110" s="96" t="e">
        <f>S110*Dashboard!$G$12</f>
        <v>#DIV/0!</v>
      </c>
    </row>
    <row r="111" spans="1:21" s="10" customFormat="1" ht="15" thickBot="1">
      <c r="A111" s="9" t="s">
        <v>24</v>
      </c>
      <c r="B111" s="11"/>
      <c r="C111" s="14">
        <f t="shared" ref="C111:G111" si="29">SUM(C92:C110)</f>
        <v>14179.084821428571</v>
      </c>
      <c r="D111" s="14"/>
      <c r="E111" s="14">
        <f t="shared" si="29"/>
        <v>907461.42857142852</v>
      </c>
      <c r="F111" s="14">
        <f t="shared" si="29"/>
        <v>397014.375</v>
      </c>
      <c r="G111" s="14">
        <f t="shared" si="29"/>
        <v>3176115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</row>
    <row r="112" spans="1:21" ht="15" thickBot="1">
      <c r="A112" s="1" t="s">
        <v>41</v>
      </c>
      <c r="B112" s="11"/>
      <c r="C112" s="14"/>
      <c r="D112" s="14"/>
      <c r="E112" s="14"/>
      <c r="F112" s="14"/>
      <c r="G112" s="14"/>
      <c r="H112" s="14">
        <f t="shared" ref="H112:K112" si="30">AVERAGE(H92:H110)</f>
        <v>8000</v>
      </c>
      <c r="I112" s="14"/>
      <c r="J112" s="14">
        <f t="shared" si="30"/>
        <v>85</v>
      </c>
      <c r="K112" s="14">
        <f t="shared" si="30"/>
        <v>110</v>
      </c>
      <c r="L112" s="14">
        <f t="shared" ref="L112:S112" si="31">AVERAGE(L92:L110)</f>
        <v>210</v>
      </c>
      <c r="M112" s="14"/>
      <c r="N112" s="14"/>
      <c r="O112" s="14"/>
      <c r="P112" s="14"/>
      <c r="Q112" s="14"/>
      <c r="R112" s="14">
        <f t="shared" si="31"/>
        <v>73.75</v>
      </c>
      <c r="S112" s="14">
        <f t="shared" si="31"/>
        <v>255</v>
      </c>
      <c r="T112" s="14" t="e">
        <f t="shared" ref="T112:U112" si="32">AVERAGE(T92:T110)</f>
        <v>#DIV/0!</v>
      </c>
      <c r="U112" s="14" t="e">
        <f t="shared" si="32"/>
        <v>#DIV/0!</v>
      </c>
    </row>
    <row r="113" spans="1:12">
      <c r="C113" s="1"/>
      <c r="D113" s="1"/>
      <c r="E113" s="1"/>
      <c r="G113" s="1"/>
      <c r="H113" s="1"/>
      <c r="I113" s="1"/>
      <c r="J113" s="1"/>
      <c r="K113" s="1"/>
      <c r="L113" s="1"/>
    </row>
    <row r="114" spans="1:12">
      <c r="C114" s="1"/>
      <c r="D114" s="1"/>
      <c r="E114" s="1"/>
      <c r="G114" s="1"/>
      <c r="H114" s="1"/>
      <c r="I114" s="1"/>
      <c r="J114" s="1"/>
      <c r="K114" s="1"/>
      <c r="L114" s="1"/>
    </row>
    <row r="115" spans="1:12" ht="15">
      <c r="A115" s="41" t="s">
        <v>253</v>
      </c>
    </row>
    <row r="116" spans="1:12" ht="15" thickBot="1"/>
    <row r="117" spans="1:12" ht="15" customHeight="1">
      <c r="B117" s="160" t="s">
        <v>22</v>
      </c>
      <c r="C117" s="160" t="s">
        <v>168</v>
      </c>
      <c r="D117" s="160" t="s">
        <v>169</v>
      </c>
      <c r="E117" s="160" t="s">
        <v>170</v>
      </c>
      <c r="F117" s="160" t="s">
        <v>171</v>
      </c>
      <c r="G117" s="160" t="s">
        <v>172</v>
      </c>
      <c r="H117" s="160" t="s">
        <v>173</v>
      </c>
      <c r="I117" s="160" t="s">
        <v>174</v>
      </c>
      <c r="J117" s="160" t="s">
        <v>123</v>
      </c>
    </row>
    <row r="118" spans="1:12" ht="15" thickBot="1">
      <c r="B118" s="161"/>
      <c r="C118" s="162"/>
      <c r="D118" s="162"/>
      <c r="E118" s="162"/>
      <c r="F118" s="162"/>
      <c r="G118" s="162"/>
      <c r="H118" s="162"/>
      <c r="I118" s="162"/>
      <c r="J118" s="162"/>
    </row>
    <row r="119" spans="1:12" ht="15" thickBot="1">
      <c r="B119" s="162"/>
      <c r="C119" s="45" t="s">
        <v>201</v>
      </c>
      <c r="D119" s="107" t="s">
        <v>201</v>
      </c>
      <c r="E119" s="107" t="s">
        <v>201</v>
      </c>
      <c r="F119" s="107" t="s">
        <v>201</v>
      </c>
      <c r="G119" s="107" t="s">
        <v>201</v>
      </c>
      <c r="H119" s="107" t="s">
        <v>201</v>
      </c>
      <c r="I119" s="107" t="s">
        <v>201</v>
      </c>
      <c r="J119" s="107" t="s">
        <v>201</v>
      </c>
    </row>
    <row r="120" spans="1:12" ht="15" thickBot="1">
      <c r="A120" s="1">
        <v>1</v>
      </c>
      <c r="B120" s="4" t="str">
        <f>B92</f>
        <v>AAA</v>
      </c>
      <c r="C120" s="80">
        <f t="shared" ref="C120:C138" si="33">R92</f>
        <v>73.75</v>
      </c>
      <c r="D120" s="80">
        <f>K8+I36</f>
        <v>49.795505874612203</v>
      </c>
      <c r="E120" s="80">
        <f>L64</f>
        <v>52.166808034928721</v>
      </c>
      <c r="F120" s="96">
        <f>SUM(C120:E120)</f>
        <v>175.71231390954091</v>
      </c>
      <c r="G120" s="80">
        <f t="shared" ref="G120:G138" si="34">S92</f>
        <v>255</v>
      </c>
      <c r="H120" s="80">
        <f>L8+J36</f>
        <v>27.193426616843738</v>
      </c>
      <c r="I120" s="80">
        <f>M64</f>
        <v>95.927232163537624</v>
      </c>
      <c r="J120" s="96">
        <f>SUM(G120:I120)</f>
        <v>378.12065878038135</v>
      </c>
    </row>
    <row r="121" spans="1:12" ht="15" thickBot="1">
      <c r="A121" s="1">
        <f t="shared" ref="A121:A138" si="35">A120+1</f>
        <v>2</v>
      </c>
      <c r="B121" s="4" t="str">
        <f t="shared" ref="B121:B138" si="36">B93</f>
        <v>AST</v>
      </c>
      <c r="C121" s="80">
        <f t="shared" si="33"/>
        <v>73.750000000000014</v>
      </c>
      <c r="D121" s="80">
        <f t="shared" ref="D121:D138" si="37">K9+I37</f>
        <v>72.129640178016672</v>
      </c>
      <c r="E121" s="80">
        <f t="shared" ref="E121:E138" si="38">L65</f>
        <v>66.132383446497911</v>
      </c>
      <c r="F121" s="96">
        <f>SUM(C121:E121)</f>
        <v>212.0120236245146</v>
      </c>
      <c r="G121" s="80">
        <f t="shared" si="34"/>
        <v>255</v>
      </c>
      <c r="H121" s="80">
        <f t="shared" ref="H121:H138" si="39">L9+J37</f>
        <v>30.452970998477664</v>
      </c>
      <c r="I121" s="80">
        <f t="shared" ref="I121:I138" si="40">M65</f>
        <v>177.34495234568055</v>
      </c>
      <c r="J121" s="96">
        <f>SUM(G121:I121)</f>
        <v>462.79792334415822</v>
      </c>
    </row>
    <row r="122" spans="1:12" ht="15" thickBot="1">
      <c r="A122" s="1">
        <f t="shared" si="35"/>
        <v>3</v>
      </c>
      <c r="B122" s="4" t="str">
        <f t="shared" si="36"/>
        <v>BUD</v>
      </c>
      <c r="C122" s="80">
        <f t="shared" si="33"/>
        <v>73.75</v>
      </c>
      <c r="D122" s="80">
        <f t="shared" si="37"/>
        <v>52.555374489812358</v>
      </c>
      <c r="E122" s="80">
        <f t="shared" si="38"/>
        <v>54.438676291051337</v>
      </c>
      <c r="F122" s="96">
        <f t="shared" ref="F122:F138" si="41">SUM(C122:E122)</f>
        <v>180.74405078086369</v>
      </c>
      <c r="G122" s="80">
        <f t="shared" si="34"/>
        <v>255</v>
      </c>
      <c r="H122" s="80">
        <f t="shared" si="39"/>
        <v>27.729133891348134</v>
      </c>
      <c r="I122" s="80">
        <f t="shared" si="40"/>
        <v>104.23913127336286</v>
      </c>
      <c r="J122" s="96">
        <f t="shared" ref="J122:J138" si="42">SUM(G122:I122)</f>
        <v>386.96826516471094</v>
      </c>
    </row>
    <row r="123" spans="1:12" ht="15" thickBot="1">
      <c r="A123" s="1">
        <f t="shared" si="35"/>
        <v>4</v>
      </c>
      <c r="B123" s="4" t="str">
        <f t="shared" si="36"/>
        <v>CEN</v>
      </c>
      <c r="C123" s="80">
        <f t="shared" si="33"/>
        <v>73.75</v>
      </c>
      <c r="D123" s="80">
        <f t="shared" si="37"/>
        <v>70.09014481177158</v>
      </c>
      <c r="E123" s="80">
        <f t="shared" si="38"/>
        <v>64.722416096003016</v>
      </c>
      <c r="F123" s="96">
        <f t="shared" si="41"/>
        <v>208.56256090777458</v>
      </c>
      <c r="G123" s="80">
        <f t="shared" si="34"/>
        <v>255</v>
      </c>
      <c r="H123" s="80">
        <f t="shared" si="39"/>
        <v>13.58879779114975</v>
      </c>
      <c r="I123" s="80">
        <f t="shared" si="40"/>
        <v>35.63510767320512</v>
      </c>
      <c r="J123" s="96">
        <f t="shared" si="42"/>
        <v>304.22390546435491</v>
      </c>
    </row>
    <row r="124" spans="1:12" ht="15" thickBot="1">
      <c r="A124" s="1">
        <f t="shared" si="35"/>
        <v>5</v>
      </c>
      <c r="B124" s="4" t="str">
        <f t="shared" si="36"/>
        <v>DEE</v>
      </c>
      <c r="C124" s="80">
        <f t="shared" si="33"/>
        <v>73.750000000000014</v>
      </c>
      <c r="D124" s="80">
        <f t="shared" si="37"/>
        <v>98.420901989294563</v>
      </c>
      <c r="E124" s="80">
        <f t="shared" si="38"/>
        <v>104.61940217187424</v>
      </c>
      <c r="F124" s="96">
        <f t="shared" si="41"/>
        <v>276.79030416116882</v>
      </c>
      <c r="G124" s="80">
        <f t="shared" si="34"/>
        <v>255</v>
      </c>
      <c r="H124" s="80">
        <f t="shared" si="39"/>
        <v>16.027678030856471</v>
      </c>
      <c r="I124" s="80">
        <f t="shared" si="40"/>
        <v>41.220591840932592</v>
      </c>
      <c r="J124" s="96">
        <f t="shared" si="42"/>
        <v>312.24826987178903</v>
      </c>
    </row>
    <row r="125" spans="1:12" ht="15" thickBot="1">
      <c r="A125" s="1">
        <f t="shared" si="35"/>
        <v>6</v>
      </c>
      <c r="B125" s="4" t="str">
        <f t="shared" si="36"/>
        <v>HAM</v>
      </c>
      <c r="C125" s="80">
        <f t="shared" si="33"/>
        <v>73.75</v>
      </c>
      <c r="D125" s="80">
        <f t="shared" si="37"/>
        <v>60.600181878225982</v>
      </c>
      <c r="E125" s="80">
        <f t="shared" si="38"/>
        <v>51.571904703373136</v>
      </c>
      <c r="F125" s="96">
        <f t="shared" si="41"/>
        <v>185.9220865815991</v>
      </c>
      <c r="G125" s="80">
        <f t="shared" si="34"/>
        <v>255</v>
      </c>
      <c r="H125" s="80">
        <f t="shared" si="39"/>
        <v>35.989866339067682</v>
      </c>
      <c r="I125" s="80">
        <f t="shared" si="40"/>
        <v>132.42046974882061</v>
      </c>
      <c r="J125" s="96">
        <f t="shared" si="42"/>
        <v>423.41033608788831</v>
      </c>
    </row>
    <row r="126" spans="1:12" ht="15" thickBot="1">
      <c r="A126" s="1">
        <f t="shared" si="35"/>
        <v>7</v>
      </c>
      <c r="B126" s="4" t="str">
        <f t="shared" si="36"/>
        <v>HIL</v>
      </c>
      <c r="C126" s="80">
        <f t="shared" si="33"/>
        <v>73.75</v>
      </c>
      <c r="D126" s="80">
        <f t="shared" si="37"/>
        <v>105.94703622917952</v>
      </c>
      <c r="E126" s="80">
        <f t="shared" si="38"/>
        <v>64.34546248158459</v>
      </c>
      <c r="F126" s="96">
        <f t="shared" si="41"/>
        <v>244.04249871076411</v>
      </c>
      <c r="G126" s="80">
        <f t="shared" si="34"/>
        <v>254.99999999999994</v>
      </c>
      <c r="H126" s="80">
        <f t="shared" si="39"/>
        <v>25.230372635291182</v>
      </c>
      <c r="I126" s="80">
        <f t="shared" si="40"/>
        <v>92.832181281993499</v>
      </c>
      <c r="J126" s="96">
        <f t="shared" si="42"/>
        <v>373.06255391728462</v>
      </c>
    </row>
    <row r="127" spans="1:12" ht="15" thickBot="1">
      <c r="A127" s="1">
        <f t="shared" si="35"/>
        <v>8</v>
      </c>
      <c r="B127" s="4" t="str">
        <f t="shared" si="36"/>
        <v>HOT</v>
      </c>
      <c r="C127" s="80">
        <f t="shared" si="33"/>
        <v>73.75</v>
      </c>
      <c r="D127" s="80">
        <f t="shared" si="37"/>
        <v>52.309280945966208</v>
      </c>
      <c r="E127" s="80">
        <f t="shared" si="38"/>
        <v>46.164990756971768</v>
      </c>
      <c r="F127" s="96">
        <f t="shared" si="41"/>
        <v>172.22427170293798</v>
      </c>
      <c r="G127" s="80">
        <f t="shared" si="34"/>
        <v>254.99999999999994</v>
      </c>
      <c r="H127" s="80">
        <f t="shared" si="39"/>
        <v>29.114488399271288</v>
      </c>
      <c r="I127" s="80">
        <f t="shared" si="40"/>
        <v>98.220897270673561</v>
      </c>
      <c r="J127" s="96">
        <f t="shared" si="42"/>
        <v>382.3353856699448</v>
      </c>
    </row>
    <row r="128" spans="1:12" ht="15" thickBot="1">
      <c r="A128" s="1">
        <f t="shared" si="35"/>
        <v>9</v>
      </c>
      <c r="B128" s="4" t="str">
        <f t="shared" si="36"/>
        <v>IBW</v>
      </c>
      <c r="C128" s="80">
        <f t="shared" si="33"/>
        <v>73.75</v>
      </c>
      <c r="D128" s="80">
        <f t="shared" si="37"/>
        <v>76.178865005034496</v>
      </c>
      <c r="E128" s="80">
        <f t="shared" si="38"/>
        <v>72.502144338628426</v>
      </c>
      <c r="F128" s="96">
        <f t="shared" si="41"/>
        <v>222.43100934366291</v>
      </c>
      <c r="G128" s="80">
        <f t="shared" si="34"/>
        <v>255</v>
      </c>
      <c r="H128" s="80">
        <f t="shared" si="39"/>
        <v>20.564806860055942</v>
      </c>
      <c r="I128" s="80">
        <f t="shared" si="40"/>
        <v>54.92804478716581</v>
      </c>
      <c r="J128" s="96">
        <f t="shared" si="42"/>
        <v>330.49285164722176</v>
      </c>
    </row>
    <row r="129" spans="1:10" ht="15" thickBot="1">
      <c r="A129" s="1">
        <f t="shared" si="35"/>
        <v>10</v>
      </c>
      <c r="B129" s="4" t="str">
        <f t="shared" si="36"/>
        <v>ITN</v>
      </c>
      <c r="C129" s="80">
        <f t="shared" si="33"/>
        <v>73.75</v>
      </c>
      <c r="D129" s="80">
        <f t="shared" si="37"/>
        <v>51.154454110871917</v>
      </c>
      <c r="E129" s="80">
        <f t="shared" si="38"/>
        <v>48.326004719775035</v>
      </c>
      <c r="F129" s="96">
        <f t="shared" si="41"/>
        <v>173.23045883064694</v>
      </c>
      <c r="G129" s="80">
        <f t="shared" si="34"/>
        <v>255</v>
      </c>
      <c r="H129" s="80">
        <f t="shared" si="39"/>
        <v>26.1344458126365</v>
      </c>
      <c r="I129" s="80">
        <f t="shared" si="40"/>
        <v>82.021815406016813</v>
      </c>
      <c r="J129" s="96">
        <f t="shared" si="42"/>
        <v>363.1562612186533</v>
      </c>
    </row>
    <row r="130" spans="1:10" ht="15" thickBot="1">
      <c r="A130" s="1">
        <f t="shared" si="35"/>
        <v>11</v>
      </c>
      <c r="B130" s="4" t="str">
        <f t="shared" si="36"/>
        <v>JAW</v>
      </c>
      <c r="C130" s="80">
        <f t="shared" si="33"/>
        <v>73.75</v>
      </c>
      <c r="D130" s="80">
        <f t="shared" si="37"/>
        <v>247.22111364405731</v>
      </c>
      <c r="E130" s="80">
        <f t="shared" si="38"/>
        <v>277.38676770413986</v>
      </c>
      <c r="F130" s="96">
        <f t="shared" si="41"/>
        <v>598.35788134819722</v>
      </c>
      <c r="G130" s="80">
        <f t="shared" si="34"/>
        <v>255</v>
      </c>
      <c r="H130" s="80">
        <f t="shared" si="39"/>
        <v>24.57363041948426</v>
      </c>
      <c r="I130" s="80">
        <f t="shared" si="40"/>
        <v>143.58335463826049</v>
      </c>
      <c r="J130" s="96">
        <f t="shared" si="42"/>
        <v>423.15698505774481</v>
      </c>
    </row>
    <row r="131" spans="1:10" ht="15" thickBot="1">
      <c r="A131" s="1">
        <f t="shared" si="35"/>
        <v>12</v>
      </c>
      <c r="B131" s="4" t="str">
        <f t="shared" si="36"/>
        <v>LID</v>
      </c>
      <c r="C131" s="80">
        <f t="shared" si="33"/>
        <v>73.75</v>
      </c>
      <c r="D131" s="80">
        <f t="shared" si="37"/>
        <v>146.89995896021375</v>
      </c>
      <c r="E131" s="80">
        <f t="shared" si="38"/>
        <v>105.03548892324353</v>
      </c>
      <c r="F131" s="96">
        <f t="shared" si="41"/>
        <v>325.6854478834573</v>
      </c>
      <c r="G131" s="80">
        <f t="shared" si="34"/>
        <v>255</v>
      </c>
      <c r="H131" s="80">
        <f t="shared" si="39"/>
        <v>43.459789685935441</v>
      </c>
      <c r="I131" s="80">
        <f t="shared" si="40"/>
        <v>287.94057464315841</v>
      </c>
      <c r="J131" s="96">
        <f t="shared" si="42"/>
        <v>586.40036432909392</v>
      </c>
    </row>
    <row r="132" spans="1:10" ht="15" thickBot="1">
      <c r="A132" s="1">
        <f t="shared" si="35"/>
        <v>13</v>
      </c>
      <c r="B132" s="4" t="str">
        <f t="shared" si="36"/>
        <v>MBG</v>
      </c>
      <c r="C132" s="80">
        <f t="shared" si="33"/>
        <v>73.75</v>
      </c>
      <c r="D132" s="80">
        <f t="shared" si="37"/>
        <v>61.887717948487143</v>
      </c>
      <c r="E132" s="80">
        <f t="shared" si="38"/>
        <v>54.399060764031518</v>
      </c>
      <c r="F132" s="96">
        <f t="shared" si="41"/>
        <v>190.03677871251864</v>
      </c>
      <c r="G132" s="80">
        <f t="shared" si="34"/>
        <v>255</v>
      </c>
      <c r="H132" s="80">
        <f t="shared" si="39"/>
        <v>16.859480221730394</v>
      </c>
      <c r="I132" s="80">
        <f t="shared" si="40"/>
        <v>48.085775578645006</v>
      </c>
      <c r="J132" s="96">
        <f t="shared" si="42"/>
        <v>319.94525580037538</v>
      </c>
    </row>
    <row r="133" spans="1:10" ht="15" thickBot="1">
      <c r="A133" s="1">
        <f t="shared" si="35"/>
        <v>14</v>
      </c>
      <c r="B133" s="4" t="str">
        <f t="shared" si="36"/>
        <v>MMR</v>
      </c>
      <c r="C133" s="80">
        <f t="shared" si="33"/>
        <v>73.75</v>
      </c>
      <c r="D133" s="80">
        <f t="shared" si="37"/>
        <v>97.451757426822098</v>
      </c>
      <c r="E133" s="80">
        <f t="shared" si="38"/>
        <v>85.807898988235308</v>
      </c>
      <c r="F133" s="96">
        <f t="shared" si="41"/>
        <v>257.00965641505741</v>
      </c>
      <c r="G133" s="80">
        <f t="shared" si="34"/>
        <v>255</v>
      </c>
      <c r="H133" s="80">
        <f t="shared" si="39"/>
        <v>29.654710774699033</v>
      </c>
      <c r="I133" s="80">
        <f t="shared" si="40"/>
        <v>90.818740598974017</v>
      </c>
      <c r="J133" s="96">
        <f t="shared" si="42"/>
        <v>375.47345137367302</v>
      </c>
    </row>
    <row r="134" spans="1:10" ht="15" thickBot="1">
      <c r="A134" s="1">
        <f t="shared" si="35"/>
        <v>15</v>
      </c>
      <c r="B134" s="4" t="str">
        <f t="shared" si="36"/>
        <v>NIT</v>
      </c>
      <c r="C134" s="80">
        <f t="shared" si="33"/>
        <v>73.75</v>
      </c>
      <c r="D134" s="80">
        <f t="shared" si="37"/>
        <v>70.654438166618306</v>
      </c>
      <c r="E134" s="80">
        <f t="shared" si="38"/>
        <v>64.048925824006218</v>
      </c>
      <c r="F134" s="96">
        <f t="shared" si="41"/>
        <v>208.45336399062455</v>
      </c>
      <c r="G134" s="80">
        <f t="shared" si="34"/>
        <v>255</v>
      </c>
      <c r="H134" s="80">
        <f t="shared" si="39"/>
        <v>24.859316936703216</v>
      </c>
      <c r="I134" s="80">
        <f t="shared" si="40"/>
        <v>86.112436736940836</v>
      </c>
      <c r="J134" s="96">
        <f t="shared" si="42"/>
        <v>365.97175367364406</v>
      </c>
    </row>
    <row r="135" spans="1:10" ht="15" thickBot="1">
      <c r="A135" s="1">
        <f t="shared" si="35"/>
        <v>16</v>
      </c>
      <c r="B135" s="4" t="str">
        <f t="shared" si="36"/>
        <v>OMR</v>
      </c>
      <c r="C135" s="80">
        <f t="shared" si="33"/>
        <v>73.75</v>
      </c>
      <c r="D135" s="80">
        <f t="shared" si="37"/>
        <v>59.440275289149106</v>
      </c>
      <c r="E135" s="80">
        <f t="shared" si="38"/>
        <v>66.335375063297562</v>
      </c>
      <c r="F135" s="96">
        <f t="shared" si="41"/>
        <v>199.52565035244666</v>
      </c>
      <c r="G135" s="80">
        <f t="shared" si="34"/>
        <v>255</v>
      </c>
      <c r="H135" s="80">
        <f t="shared" si="39"/>
        <v>33.012036679507304</v>
      </c>
      <c r="I135" s="80">
        <f t="shared" si="40"/>
        <v>144.60468611596534</v>
      </c>
      <c r="J135" s="96">
        <f t="shared" si="42"/>
        <v>432.6167227954727</v>
      </c>
    </row>
    <row r="136" spans="1:10" ht="15" thickBot="1">
      <c r="A136" s="1">
        <f t="shared" si="35"/>
        <v>17</v>
      </c>
      <c r="B136" s="4" t="str">
        <f t="shared" si="36"/>
        <v>RAN</v>
      </c>
      <c r="C136" s="80">
        <f t="shared" si="33"/>
        <v>73.75</v>
      </c>
      <c r="D136" s="80">
        <f t="shared" si="37"/>
        <v>74.212275519449207</v>
      </c>
      <c r="E136" s="80">
        <f t="shared" si="38"/>
        <v>98.958440558556376</v>
      </c>
      <c r="F136" s="96">
        <f t="shared" si="41"/>
        <v>246.92071607800557</v>
      </c>
      <c r="G136" s="80">
        <f t="shared" si="34"/>
        <v>255</v>
      </c>
      <c r="H136" s="80">
        <f t="shared" si="39"/>
        <v>21.615375108012891</v>
      </c>
      <c r="I136" s="80">
        <f t="shared" si="40"/>
        <v>80.468595355596932</v>
      </c>
      <c r="J136" s="96">
        <f t="shared" si="42"/>
        <v>357.08397046360983</v>
      </c>
    </row>
    <row r="137" spans="1:10" ht="15" thickBot="1">
      <c r="A137" s="1">
        <f t="shared" si="35"/>
        <v>18</v>
      </c>
      <c r="B137" s="4" t="str">
        <f t="shared" si="36"/>
        <v>ROW</v>
      </c>
      <c r="C137" s="80">
        <f t="shared" si="33"/>
        <v>73.75</v>
      </c>
      <c r="D137" s="80">
        <f t="shared" si="37"/>
        <v>41.369552514169108</v>
      </c>
      <c r="E137" s="80">
        <f t="shared" si="38"/>
        <v>46.686751408774164</v>
      </c>
      <c r="F137" s="96">
        <f t="shared" si="41"/>
        <v>161.80630392294327</v>
      </c>
      <c r="G137" s="80">
        <f t="shared" si="34"/>
        <v>255</v>
      </c>
      <c r="H137" s="80">
        <f t="shared" si="39"/>
        <v>23.685436652103704</v>
      </c>
      <c r="I137" s="80">
        <f t="shared" si="40"/>
        <v>96.776864523998171</v>
      </c>
      <c r="J137" s="96">
        <f t="shared" si="42"/>
        <v>375.46230117610185</v>
      </c>
    </row>
    <row r="138" spans="1:10" ht="15" thickBot="1">
      <c r="A138" s="1">
        <f t="shared" si="35"/>
        <v>19</v>
      </c>
      <c r="B138" s="4" t="str">
        <f t="shared" si="36"/>
        <v>SOY</v>
      </c>
      <c r="C138" s="80">
        <f t="shared" si="33"/>
        <v>73.75</v>
      </c>
      <c r="D138" s="80">
        <f t="shared" si="37"/>
        <v>81.220889878248954</v>
      </c>
      <c r="E138" s="80">
        <f t="shared" si="38"/>
        <v>73.165260222210506</v>
      </c>
      <c r="F138" s="96">
        <f t="shared" si="41"/>
        <v>228.13615010045947</v>
      </c>
      <c r="G138" s="80">
        <f t="shared" si="34"/>
        <v>255</v>
      </c>
      <c r="H138" s="80">
        <f t="shared" si="39"/>
        <v>24.141755962412443</v>
      </c>
      <c r="I138" s="80">
        <f t="shared" si="40"/>
        <v>66.294152251360984</v>
      </c>
      <c r="J138" s="96">
        <f t="shared" si="42"/>
        <v>345.43590821377342</v>
      </c>
    </row>
    <row r="139" spans="1:10" ht="15" thickBot="1">
      <c r="A139" s="1" t="s">
        <v>41</v>
      </c>
      <c r="B139" s="11"/>
      <c r="C139" s="14">
        <f t="shared" ref="C139:E139" si="43">AVERAGE(C120:C138)</f>
        <v>73.75</v>
      </c>
      <c r="D139" s="14">
        <f t="shared" si="43"/>
        <v>82.607334992631607</v>
      </c>
      <c r="E139" s="14">
        <f t="shared" si="43"/>
        <v>78.779692763009621</v>
      </c>
      <c r="F139" s="14">
        <f>AVERAGE(F120:F138)</f>
        <v>235.13702775564124</v>
      </c>
      <c r="G139" s="14">
        <f t="shared" ref="G139:I139" si="44">AVERAGE(G120:G138)</f>
        <v>255</v>
      </c>
      <c r="H139" s="14">
        <f t="shared" si="44"/>
        <v>25.99407999029405</v>
      </c>
      <c r="I139" s="14">
        <f t="shared" si="44"/>
        <v>103.13029495969946</v>
      </c>
      <c r="J139" s="14">
        <f>AVERAGE(J120:J138)</f>
        <v>384.12437494999352</v>
      </c>
    </row>
    <row r="140" spans="1:10" ht="15" thickBot="1">
      <c r="A140" s="1" t="s">
        <v>175</v>
      </c>
      <c r="B140" s="11"/>
      <c r="C140" s="14">
        <f>SUMPRODUCT(C120:C138,'Fibre network'!$H8:$H26)/'Fibre network'!$H27</f>
        <v>73.75</v>
      </c>
      <c r="D140" s="14">
        <f>SUMPRODUCT(D120:D138,'Fibre network'!$H8:$H26)/'Fibre network'!$H27</f>
        <v>66.298056899216235</v>
      </c>
      <c r="E140" s="14">
        <f>SUMPRODUCT(E120:E138,'Fibre network'!$H8:$H26)/'Fibre network'!$H27</f>
        <v>65.637972584382283</v>
      </c>
      <c r="F140" s="14">
        <f>SUMPRODUCT(F120:F138,'Fibre network'!$H8:$H26)/'Fibre network'!$H27</f>
        <v>205.68602948359853</v>
      </c>
      <c r="G140" s="14">
        <f>SUMPRODUCT(G120:G138,'Fibre network'!$H8:$H26)/'Fibre network'!$H27</f>
        <v>255</v>
      </c>
      <c r="H140" s="14">
        <f>SUMPRODUCT(H120:H138,'Fibre network'!$H8:$H26)/'Fibre network'!$H27</f>
        <v>23.934818444925924</v>
      </c>
      <c r="I140" s="14">
        <f>SUMPRODUCT(I120:I138,'Fibre network'!$H8:$H26)/'Fibre network'!$H27</f>
        <v>80.884385482047591</v>
      </c>
      <c r="J140" s="14">
        <f>SUMPRODUCT(J120:J138,'Fibre network'!$H8:$H26)/'Fibre network'!$H27</f>
        <v>359.81920392697339</v>
      </c>
    </row>
    <row r="141" spans="1:10">
      <c r="A141" s="27"/>
      <c r="C141" s="97"/>
      <c r="D141" s="97"/>
      <c r="E141" s="97"/>
    </row>
    <row r="143" spans="1:10" ht="15">
      <c r="A143" s="41" t="s">
        <v>277</v>
      </c>
    </row>
    <row r="144" spans="1:10" ht="15" thickBot="1"/>
    <row r="145" spans="1:10">
      <c r="B145" s="160" t="s">
        <v>22</v>
      </c>
      <c r="C145" s="160" t="s">
        <v>168</v>
      </c>
      <c r="D145" s="160" t="s">
        <v>169</v>
      </c>
      <c r="E145" s="160" t="s">
        <v>170</v>
      </c>
      <c r="F145" s="160" t="s">
        <v>171</v>
      </c>
      <c r="G145" s="160" t="s">
        <v>172</v>
      </c>
      <c r="H145" s="160" t="s">
        <v>173</v>
      </c>
      <c r="I145" s="160" t="s">
        <v>174</v>
      </c>
      <c r="J145" s="160" t="s">
        <v>123</v>
      </c>
    </row>
    <row r="146" spans="1:10" ht="15" thickBot="1">
      <c r="B146" s="161"/>
      <c r="C146" s="162"/>
      <c r="D146" s="162"/>
      <c r="E146" s="162"/>
      <c r="F146" s="162"/>
      <c r="G146" s="162"/>
      <c r="H146" s="162"/>
      <c r="I146" s="162"/>
      <c r="J146" s="162"/>
    </row>
    <row r="147" spans="1:10" ht="15" thickBot="1">
      <c r="B147" s="162"/>
      <c r="C147" s="127" t="s">
        <v>201</v>
      </c>
      <c r="D147" s="127" t="s">
        <v>201</v>
      </c>
      <c r="E147" s="127" t="s">
        <v>201</v>
      </c>
      <c r="F147" s="127" t="s">
        <v>201</v>
      </c>
      <c r="G147" s="127" t="s">
        <v>201</v>
      </c>
      <c r="H147" s="127" t="s">
        <v>201</v>
      </c>
      <c r="I147" s="127" t="s">
        <v>201</v>
      </c>
      <c r="J147" s="127" t="s">
        <v>201</v>
      </c>
    </row>
    <row r="148" spans="1:10" ht="15" thickBot="1">
      <c r="A148" s="1">
        <v>1</v>
      </c>
      <c r="B148" s="4" t="str">
        <f>B120</f>
        <v>AAA</v>
      </c>
      <c r="C148" s="80" t="e">
        <f>T92</f>
        <v>#DIV/0!</v>
      </c>
      <c r="D148" s="80" t="e">
        <f>M8+K36</f>
        <v>#DIV/0!</v>
      </c>
      <c r="E148" s="80" t="e">
        <f>N64</f>
        <v>#DIV/0!</v>
      </c>
      <c r="F148" s="96" t="e">
        <f>SUM(C148:E148)</f>
        <v>#DIV/0!</v>
      </c>
      <c r="G148" s="80" t="e">
        <f>U92</f>
        <v>#DIV/0!</v>
      </c>
      <c r="H148" s="80" t="e">
        <f>N8+L36</f>
        <v>#DIV/0!</v>
      </c>
      <c r="I148" s="80" t="e">
        <f>O64</f>
        <v>#DIV/0!</v>
      </c>
      <c r="J148" s="96" t="e">
        <f>SUM(G148:I148)</f>
        <v>#DIV/0!</v>
      </c>
    </row>
    <row r="149" spans="1:10" ht="15" thickBot="1">
      <c r="A149" s="1">
        <f t="shared" ref="A149:A166" si="45">A148+1</f>
        <v>2</v>
      </c>
      <c r="B149" s="4" t="str">
        <f t="shared" ref="B149:B166" si="46">B121</f>
        <v>AST</v>
      </c>
      <c r="C149" s="80" t="e">
        <f t="shared" ref="C149:C166" si="47">T93</f>
        <v>#DIV/0!</v>
      </c>
      <c r="D149" s="80" t="e">
        <f t="shared" ref="D149:D166" si="48">M9+K37</f>
        <v>#DIV/0!</v>
      </c>
      <c r="E149" s="80" t="e">
        <f t="shared" ref="E149:E166" si="49">N65</f>
        <v>#DIV/0!</v>
      </c>
      <c r="F149" s="96" t="e">
        <f>SUM(C149:E149)</f>
        <v>#DIV/0!</v>
      </c>
      <c r="G149" s="80" t="e">
        <f t="shared" ref="G149:G166" si="50">U93</f>
        <v>#DIV/0!</v>
      </c>
      <c r="H149" s="80" t="e">
        <f t="shared" ref="H149:H166" si="51">N9+L37</f>
        <v>#DIV/0!</v>
      </c>
      <c r="I149" s="80" t="e">
        <f t="shared" ref="I149:I166" si="52">O65</f>
        <v>#DIV/0!</v>
      </c>
      <c r="J149" s="96" t="e">
        <f>SUM(G149:I149)</f>
        <v>#DIV/0!</v>
      </c>
    </row>
    <row r="150" spans="1:10" ht="15" thickBot="1">
      <c r="A150" s="1">
        <f t="shared" si="45"/>
        <v>3</v>
      </c>
      <c r="B150" s="4" t="str">
        <f t="shared" si="46"/>
        <v>BUD</v>
      </c>
      <c r="C150" s="80" t="e">
        <f t="shared" si="47"/>
        <v>#DIV/0!</v>
      </c>
      <c r="D150" s="80" t="e">
        <f t="shared" si="48"/>
        <v>#DIV/0!</v>
      </c>
      <c r="E150" s="80" t="e">
        <f t="shared" si="49"/>
        <v>#DIV/0!</v>
      </c>
      <c r="F150" s="96" t="e">
        <f t="shared" ref="F150:F166" si="53">SUM(C150:E150)</f>
        <v>#DIV/0!</v>
      </c>
      <c r="G150" s="80" t="e">
        <f t="shared" si="50"/>
        <v>#DIV/0!</v>
      </c>
      <c r="H150" s="80" t="e">
        <f t="shared" si="51"/>
        <v>#DIV/0!</v>
      </c>
      <c r="I150" s="80" t="e">
        <f t="shared" si="52"/>
        <v>#DIV/0!</v>
      </c>
      <c r="J150" s="96" t="e">
        <f t="shared" ref="J150:J166" si="54">SUM(G150:I150)</f>
        <v>#DIV/0!</v>
      </c>
    </row>
    <row r="151" spans="1:10" ht="15" thickBot="1">
      <c r="A151" s="1">
        <f t="shared" si="45"/>
        <v>4</v>
      </c>
      <c r="B151" s="4" t="str">
        <f t="shared" si="46"/>
        <v>CEN</v>
      </c>
      <c r="C151" s="80" t="e">
        <f t="shared" si="47"/>
        <v>#DIV/0!</v>
      </c>
      <c r="D151" s="80" t="e">
        <f t="shared" si="48"/>
        <v>#DIV/0!</v>
      </c>
      <c r="E151" s="80" t="e">
        <f t="shared" si="49"/>
        <v>#DIV/0!</v>
      </c>
      <c r="F151" s="96" t="e">
        <f t="shared" si="53"/>
        <v>#DIV/0!</v>
      </c>
      <c r="G151" s="80" t="e">
        <f t="shared" si="50"/>
        <v>#DIV/0!</v>
      </c>
      <c r="H151" s="80" t="e">
        <f t="shared" si="51"/>
        <v>#DIV/0!</v>
      </c>
      <c r="I151" s="80" t="e">
        <f t="shared" si="52"/>
        <v>#DIV/0!</v>
      </c>
      <c r="J151" s="96" t="e">
        <f t="shared" si="54"/>
        <v>#DIV/0!</v>
      </c>
    </row>
    <row r="152" spans="1:10" ht="15" thickBot="1">
      <c r="A152" s="1">
        <f t="shared" si="45"/>
        <v>5</v>
      </c>
      <c r="B152" s="4" t="str">
        <f t="shared" si="46"/>
        <v>DEE</v>
      </c>
      <c r="C152" s="80" t="e">
        <f t="shared" si="47"/>
        <v>#DIV/0!</v>
      </c>
      <c r="D152" s="80" t="e">
        <f t="shared" si="48"/>
        <v>#DIV/0!</v>
      </c>
      <c r="E152" s="80" t="e">
        <f t="shared" si="49"/>
        <v>#DIV/0!</v>
      </c>
      <c r="F152" s="96" t="e">
        <f t="shared" si="53"/>
        <v>#DIV/0!</v>
      </c>
      <c r="G152" s="80" t="e">
        <f t="shared" si="50"/>
        <v>#DIV/0!</v>
      </c>
      <c r="H152" s="80" t="e">
        <f t="shared" si="51"/>
        <v>#DIV/0!</v>
      </c>
      <c r="I152" s="80" t="e">
        <f t="shared" si="52"/>
        <v>#DIV/0!</v>
      </c>
      <c r="J152" s="96" t="e">
        <f t="shared" si="54"/>
        <v>#DIV/0!</v>
      </c>
    </row>
    <row r="153" spans="1:10" ht="15" thickBot="1">
      <c r="A153" s="1">
        <f t="shared" si="45"/>
        <v>6</v>
      </c>
      <c r="B153" s="4" t="str">
        <f t="shared" si="46"/>
        <v>HAM</v>
      </c>
      <c r="C153" s="80" t="e">
        <f t="shared" si="47"/>
        <v>#DIV/0!</v>
      </c>
      <c r="D153" s="80" t="e">
        <f t="shared" si="48"/>
        <v>#DIV/0!</v>
      </c>
      <c r="E153" s="80" t="e">
        <f t="shared" si="49"/>
        <v>#DIV/0!</v>
      </c>
      <c r="F153" s="96" t="e">
        <f t="shared" si="53"/>
        <v>#DIV/0!</v>
      </c>
      <c r="G153" s="80" t="e">
        <f t="shared" si="50"/>
        <v>#DIV/0!</v>
      </c>
      <c r="H153" s="80" t="e">
        <f t="shared" si="51"/>
        <v>#DIV/0!</v>
      </c>
      <c r="I153" s="80" t="e">
        <f t="shared" si="52"/>
        <v>#DIV/0!</v>
      </c>
      <c r="J153" s="96" t="e">
        <f t="shared" si="54"/>
        <v>#DIV/0!</v>
      </c>
    </row>
    <row r="154" spans="1:10" ht="15" thickBot="1">
      <c r="A154" s="1">
        <f t="shared" si="45"/>
        <v>7</v>
      </c>
      <c r="B154" s="4" t="str">
        <f t="shared" si="46"/>
        <v>HIL</v>
      </c>
      <c r="C154" s="80" t="e">
        <f t="shared" si="47"/>
        <v>#DIV/0!</v>
      </c>
      <c r="D154" s="80" t="e">
        <f t="shared" si="48"/>
        <v>#DIV/0!</v>
      </c>
      <c r="E154" s="80" t="e">
        <f t="shared" si="49"/>
        <v>#DIV/0!</v>
      </c>
      <c r="F154" s="96" t="e">
        <f t="shared" si="53"/>
        <v>#DIV/0!</v>
      </c>
      <c r="G154" s="80" t="e">
        <f t="shared" si="50"/>
        <v>#DIV/0!</v>
      </c>
      <c r="H154" s="80" t="e">
        <f t="shared" si="51"/>
        <v>#DIV/0!</v>
      </c>
      <c r="I154" s="80" t="e">
        <f t="shared" si="52"/>
        <v>#DIV/0!</v>
      </c>
      <c r="J154" s="96" t="e">
        <f t="shared" si="54"/>
        <v>#DIV/0!</v>
      </c>
    </row>
    <row r="155" spans="1:10" ht="15" thickBot="1">
      <c r="A155" s="1">
        <f t="shared" si="45"/>
        <v>8</v>
      </c>
      <c r="B155" s="4" t="str">
        <f t="shared" si="46"/>
        <v>HOT</v>
      </c>
      <c r="C155" s="80" t="e">
        <f t="shared" si="47"/>
        <v>#DIV/0!</v>
      </c>
      <c r="D155" s="80" t="e">
        <f t="shared" si="48"/>
        <v>#DIV/0!</v>
      </c>
      <c r="E155" s="80" t="e">
        <f t="shared" si="49"/>
        <v>#DIV/0!</v>
      </c>
      <c r="F155" s="96" t="e">
        <f t="shared" si="53"/>
        <v>#DIV/0!</v>
      </c>
      <c r="G155" s="80" t="e">
        <f t="shared" si="50"/>
        <v>#DIV/0!</v>
      </c>
      <c r="H155" s="80" t="e">
        <f t="shared" si="51"/>
        <v>#DIV/0!</v>
      </c>
      <c r="I155" s="80" t="e">
        <f t="shared" si="52"/>
        <v>#DIV/0!</v>
      </c>
      <c r="J155" s="96" t="e">
        <f t="shared" si="54"/>
        <v>#DIV/0!</v>
      </c>
    </row>
    <row r="156" spans="1:10" ht="15" thickBot="1">
      <c r="A156" s="1">
        <f t="shared" si="45"/>
        <v>9</v>
      </c>
      <c r="B156" s="4" t="str">
        <f t="shared" si="46"/>
        <v>IBW</v>
      </c>
      <c r="C156" s="80" t="e">
        <f t="shared" si="47"/>
        <v>#DIV/0!</v>
      </c>
      <c r="D156" s="80" t="e">
        <f t="shared" si="48"/>
        <v>#DIV/0!</v>
      </c>
      <c r="E156" s="80" t="e">
        <f t="shared" si="49"/>
        <v>#DIV/0!</v>
      </c>
      <c r="F156" s="96" t="e">
        <f t="shared" si="53"/>
        <v>#DIV/0!</v>
      </c>
      <c r="G156" s="80" t="e">
        <f t="shared" si="50"/>
        <v>#DIV/0!</v>
      </c>
      <c r="H156" s="80" t="e">
        <f t="shared" si="51"/>
        <v>#DIV/0!</v>
      </c>
      <c r="I156" s="80" t="e">
        <f t="shared" si="52"/>
        <v>#DIV/0!</v>
      </c>
      <c r="J156" s="96" t="e">
        <f t="shared" si="54"/>
        <v>#DIV/0!</v>
      </c>
    </row>
    <row r="157" spans="1:10" ht="15" thickBot="1">
      <c r="A157" s="1">
        <f t="shared" si="45"/>
        <v>10</v>
      </c>
      <c r="B157" s="4" t="str">
        <f t="shared" si="46"/>
        <v>ITN</v>
      </c>
      <c r="C157" s="80" t="e">
        <f t="shared" si="47"/>
        <v>#DIV/0!</v>
      </c>
      <c r="D157" s="80" t="e">
        <f t="shared" si="48"/>
        <v>#DIV/0!</v>
      </c>
      <c r="E157" s="80" t="e">
        <f t="shared" si="49"/>
        <v>#DIV/0!</v>
      </c>
      <c r="F157" s="96" t="e">
        <f t="shared" si="53"/>
        <v>#DIV/0!</v>
      </c>
      <c r="G157" s="80" t="e">
        <f t="shared" si="50"/>
        <v>#DIV/0!</v>
      </c>
      <c r="H157" s="80" t="e">
        <f t="shared" si="51"/>
        <v>#DIV/0!</v>
      </c>
      <c r="I157" s="80" t="e">
        <f t="shared" si="52"/>
        <v>#DIV/0!</v>
      </c>
      <c r="J157" s="96" t="e">
        <f t="shared" si="54"/>
        <v>#DIV/0!</v>
      </c>
    </row>
    <row r="158" spans="1:10" ht="15" thickBot="1">
      <c r="A158" s="1">
        <f t="shared" si="45"/>
        <v>11</v>
      </c>
      <c r="B158" s="4" t="str">
        <f t="shared" si="46"/>
        <v>JAW</v>
      </c>
      <c r="C158" s="80" t="e">
        <f t="shared" si="47"/>
        <v>#DIV/0!</v>
      </c>
      <c r="D158" s="80" t="e">
        <f t="shared" si="48"/>
        <v>#DIV/0!</v>
      </c>
      <c r="E158" s="80" t="e">
        <f t="shared" si="49"/>
        <v>#DIV/0!</v>
      </c>
      <c r="F158" s="96" t="e">
        <f t="shared" si="53"/>
        <v>#DIV/0!</v>
      </c>
      <c r="G158" s="80" t="e">
        <f t="shared" si="50"/>
        <v>#DIV/0!</v>
      </c>
      <c r="H158" s="80" t="e">
        <f t="shared" si="51"/>
        <v>#DIV/0!</v>
      </c>
      <c r="I158" s="80" t="e">
        <f t="shared" si="52"/>
        <v>#DIV/0!</v>
      </c>
      <c r="J158" s="96" t="e">
        <f t="shared" si="54"/>
        <v>#DIV/0!</v>
      </c>
    </row>
    <row r="159" spans="1:10" ht="15" thickBot="1">
      <c r="A159" s="1">
        <f t="shared" si="45"/>
        <v>12</v>
      </c>
      <c r="B159" s="4" t="str">
        <f t="shared" si="46"/>
        <v>LID</v>
      </c>
      <c r="C159" s="80" t="e">
        <f t="shared" si="47"/>
        <v>#DIV/0!</v>
      </c>
      <c r="D159" s="80" t="e">
        <f t="shared" si="48"/>
        <v>#DIV/0!</v>
      </c>
      <c r="E159" s="80" t="e">
        <f t="shared" si="49"/>
        <v>#DIV/0!</v>
      </c>
      <c r="F159" s="96" t="e">
        <f t="shared" si="53"/>
        <v>#DIV/0!</v>
      </c>
      <c r="G159" s="80" t="e">
        <f t="shared" si="50"/>
        <v>#DIV/0!</v>
      </c>
      <c r="H159" s="80" t="e">
        <f t="shared" si="51"/>
        <v>#DIV/0!</v>
      </c>
      <c r="I159" s="80" t="e">
        <f t="shared" si="52"/>
        <v>#DIV/0!</v>
      </c>
      <c r="J159" s="96" t="e">
        <f t="shared" si="54"/>
        <v>#DIV/0!</v>
      </c>
    </row>
    <row r="160" spans="1:10" ht="15" thickBot="1">
      <c r="A160" s="1">
        <f t="shared" si="45"/>
        <v>13</v>
      </c>
      <c r="B160" s="4" t="str">
        <f t="shared" si="46"/>
        <v>MBG</v>
      </c>
      <c r="C160" s="80" t="e">
        <f t="shared" si="47"/>
        <v>#DIV/0!</v>
      </c>
      <c r="D160" s="80" t="e">
        <f t="shared" si="48"/>
        <v>#DIV/0!</v>
      </c>
      <c r="E160" s="80" t="e">
        <f t="shared" si="49"/>
        <v>#DIV/0!</v>
      </c>
      <c r="F160" s="96" t="e">
        <f t="shared" si="53"/>
        <v>#DIV/0!</v>
      </c>
      <c r="G160" s="80" t="e">
        <f t="shared" si="50"/>
        <v>#DIV/0!</v>
      </c>
      <c r="H160" s="80" t="e">
        <f t="shared" si="51"/>
        <v>#DIV/0!</v>
      </c>
      <c r="I160" s="80" t="e">
        <f t="shared" si="52"/>
        <v>#DIV/0!</v>
      </c>
      <c r="J160" s="96" t="e">
        <f t="shared" si="54"/>
        <v>#DIV/0!</v>
      </c>
    </row>
    <row r="161" spans="1:10" ht="15" thickBot="1">
      <c r="A161" s="1">
        <f t="shared" si="45"/>
        <v>14</v>
      </c>
      <c r="B161" s="4" t="str">
        <f t="shared" si="46"/>
        <v>MMR</v>
      </c>
      <c r="C161" s="80" t="e">
        <f t="shared" si="47"/>
        <v>#DIV/0!</v>
      </c>
      <c r="D161" s="80" t="e">
        <f t="shared" si="48"/>
        <v>#DIV/0!</v>
      </c>
      <c r="E161" s="80" t="e">
        <f t="shared" si="49"/>
        <v>#DIV/0!</v>
      </c>
      <c r="F161" s="96" t="e">
        <f t="shared" si="53"/>
        <v>#DIV/0!</v>
      </c>
      <c r="G161" s="80" t="e">
        <f t="shared" si="50"/>
        <v>#DIV/0!</v>
      </c>
      <c r="H161" s="80" t="e">
        <f t="shared" si="51"/>
        <v>#DIV/0!</v>
      </c>
      <c r="I161" s="80" t="e">
        <f t="shared" si="52"/>
        <v>#DIV/0!</v>
      </c>
      <c r="J161" s="96" t="e">
        <f t="shared" si="54"/>
        <v>#DIV/0!</v>
      </c>
    </row>
    <row r="162" spans="1:10" ht="15" thickBot="1">
      <c r="A162" s="1">
        <f t="shared" si="45"/>
        <v>15</v>
      </c>
      <c r="B162" s="4" t="str">
        <f t="shared" si="46"/>
        <v>NIT</v>
      </c>
      <c r="C162" s="80" t="e">
        <f t="shared" si="47"/>
        <v>#DIV/0!</v>
      </c>
      <c r="D162" s="80" t="e">
        <f t="shared" si="48"/>
        <v>#DIV/0!</v>
      </c>
      <c r="E162" s="80" t="e">
        <f t="shared" si="49"/>
        <v>#DIV/0!</v>
      </c>
      <c r="F162" s="96" t="e">
        <f t="shared" si="53"/>
        <v>#DIV/0!</v>
      </c>
      <c r="G162" s="80" t="e">
        <f t="shared" si="50"/>
        <v>#DIV/0!</v>
      </c>
      <c r="H162" s="80" t="e">
        <f t="shared" si="51"/>
        <v>#DIV/0!</v>
      </c>
      <c r="I162" s="80" t="e">
        <f t="shared" si="52"/>
        <v>#DIV/0!</v>
      </c>
      <c r="J162" s="96" t="e">
        <f t="shared" si="54"/>
        <v>#DIV/0!</v>
      </c>
    </row>
    <row r="163" spans="1:10" ht="15" thickBot="1">
      <c r="A163" s="1">
        <f t="shared" si="45"/>
        <v>16</v>
      </c>
      <c r="B163" s="4" t="str">
        <f t="shared" si="46"/>
        <v>OMR</v>
      </c>
      <c r="C163" s="80" t="e">
        <f t="shared" si="47"/>
        <v>#DIV/0!</v>
      </c>
      <c r="D163" s="80" t="e">
        <f t="shared" si="48"/>
        <v>#DIV/0!</v>
      </c>
      <c r="E163" s="80" t="e">
        <f t="shared" si="49"/>
        <v>#DIV/0!</v>
      </c>
      <c r="F163" s="96" t="e">
        <f t="shared" si="53"/>
        <v>#DIV/0!</v>
      </c>
      <c r="G163" s="80" t="e">
        <f t="shared" si="50"/>
        <v>#DIV/0!</v>
      </c>
      <c r="H163" s="80" t="e">
        <f t="shared" si="51"/>
        <v>#DIV/0!</v>
      </c>
      <c r="I163" s="80" t="e">
        <f t="shared" si="52"/>
        <v>#DIV/0!</v>
      </c>
      <c r="J163" s="96" t="e">
        <f t="shared" si="54"/>
        <v>#DIV/0!</v>
      </c>
    </row>
    <row r="164" spans="1:10" ht="15" thickBot="1">
      <c r="A164" s="1">
        <f t="shared" si="45"/>
        <v>17</v>
      </c>
      <c r="B164" s="4" t="str">
        <f t="shared" si="46"/>
        <v>RAN</v>
      </c>
      <c r="C164" s="80" t="e">
        <f t="shared" si="47"/>
        <v>#DIV/0!</v>
      </c>
      <c r="D164" s="80" t="e">
        <f t="shared" si="48"/>
        <v>#DIV/0!</v>
      </c>
      <c r="E164" s="80" t="e">
        <f t="shared" si="49"/>
        <v>#DIV/0!</v>
      </c>
      <c r="F164" s="96" t="e">
        <f t="shared" si="53"/>
        <v>#DIV/0!</v>
      </c>
      <c r="G164" s="80" t="e">
        <f t="shared" si="50"/>
        <v>#DIV/0!</v>
      </c>
      <c r="H164" s="80" t="e">
        <f t="shared" si="51"/>
        <v>#DIV/0!</v>
      </c>
      <c r="I164" s="80" t="e">
        <f t="shared" si="52"/>
        <v>#DIV/0!</v>
      </c>
      <c r="J164" s="96" t="e">
        <f t="shared" si="54"/>
        <v>#DIV/0!</v>
      </c>
    </row>
    <row r="165" spans="1:10" ht="15" thickBot="1">
      <c r="A165" s="1">
        <f t="shared" si="45"/>
        <v>18</v>
      </c>
      <c r="B165" s="4" t="str">
        <f t="shared" si="46"/>
        <v>ROW</v>
      </c>
      <c r="C165" s="80" t="e">
        <f t="shared" si="47"/>
        <v>#DIV/0!</v>
      </c>
      <c r="D165" s="80" t="e">
        <f t="shared" si="48"/>
        <v>#DIV/0!</v>
      </c>
      <c r="E165" s="80" t="e">
        <f t="shared" si="49"/>
        <v>#DIV/0!</v>
      </c>
      <c r="F165" s="96" t="e">
        <f t="shared" si="53"/>
        <v>#DIV/0!</v>
      </c>
      <c r="G165" s="80" t="e">
        <f t="shared" si="50"/>
        <v>#DIV/0!</v>
      </c>
      <c r="H165" s="80" t="e">
        <f t="shared" si="51"/>
        <v>#DIV/0!</v>
      </c>
      <c r="I165" s="80" t="e">
        <f t="shared" si="52"/>
        <v>#DIV/0!</v>
      </c>
      <c r="J165" s="96" t="e">
        <f t="shared" si="54"/>
        <v>#DIV/0!</v>
      </c>
    </row>
    <row r="166" spans="1:10" ht="15" thickBot="1">
      <c r="A166" s="1">
        <f t="shared" si="45"/>
        <v>19</v>
      </c>
      <c r="B166" s="4" t="str">
        <f t="shared" si="46"/>
        <v>SOY</v>
      </c>
      <c r="C166" s="80" t="e">
        <f t="shared" si="47"/>
        <v>#DIV/0!</v>
      </c>
      <c r="D166" s="80" t="e">
        <f t="shared" si="48"/>
        <v>#DIV/0!</v>
      </c>
      <c r="E166" s="80" t="e">
        <f t="shared" si="49"/>
        <v>#DIV/0!</v>
      </c>
      <c r="F166" s="96" t="e">
        <f t="shared" si="53"/>
        <v>#DIV/0!</v>
      </c>
      <c r="G166" s="80" t="e">
        <f t="shared" si="50"/>
        <v>#DIV/0!</v>
      </c>
      <c r="H166" s="80" t="e">
        <f t="shared" si="51"/>
        <v>#DIV/0!</v>
      </c>
      <c r="I166" s="80" t="e">
        <f t="shared" si="52"/>
        <v>#DIV/0!</v>
      </c>
      <c r="J166" s="96" t="e">
        <f t="shared" si="54"/>
        <v>#DIV/0!</v>
      </c>
    </row>
    <row r="167" spans="1:10" ht="15" thickBot="1">
      <c r="A167" s="1" t="s">
        <v>41</v>
      </c>
      <c r="B167" s="11"/>
      <c r="C167" s="14" t="e">
        <f t="shared" ref="C167:E167" si="55">AVERAGE(C148:C166)</f>
        <v>#DIV/0!</v>
      </c>
      <c r="D167" s="14" t="e">
        <f t="shared" si="55"/>
        <v>#DIV/0!</v>
      </c>
      <c r="E167" s="14" t="e">
        <f t="shared" si="55"/>
        <v>#DIV/0!</v>
      </c>
      <c r="F167" s="14" t="e">
        <f>AVERAGE(F148:F166)</f>
        <v>#DIV/0!</v>
      </c>
      <c r="G167" s="14" t="e">
        <f t="shared" ref="G167:I167" si="56">AVERAGE(G148:G166)</f>
        <v>#DIV/0!</v>
      </c>
      <c r="H167" s="14" t="e">
        <f t="shared" si="56"/>
        <v>#DIV/0!</v>
      </c>
      <c r="I167" s="14" t="e">
        <f t="shared" si="56"/>
        <v>#DIV/0!</v>
      </c>
      <c r="J167" s="14" t="e">
        <f>AVERAGE(J148:J166)</f>
        <v>#DIV/0!</v>
      </c>
    </row>
    <row r="168" spans="1:10" ht="15" thickBot="1">
      <c r="A168" s="1" t="s">
        <v>175</v>
      </c>
      <c r="B168" s="11"/>
      <c r="C168" s="14" t="e">
        <f>SUMPRODUCT(C148:C166,'Fibre network'!$H8:$H26)/'Fibre network'!$H27</f>
        <v>#DIV/0!</v>
      </c>
      <c r="D168" s="14" t="e">
        <f>SUMPRODUCT(D148:D166,'Fibre network'!$H8:$H26)/'Fibre network'!$H27</f>
        <v>#DIV/0!</v>
      </c>
      <c r="E168" s="14" t="e">
        <f>SUMPRODUCT(E148:E166,'Fibre network'!$H8:$H26)/'Fibre network'!$H27</f>
        <v>#DIV/0!</v>
      </c>
      <c r="F168" s="14" t="e">
        <f>SUMPRODUCT(F148:F166,'Fibre network'!$H8:$H26)/'Fibre network'!$H27</f>
        <v>#DIV/0!</v>
      </c>
      <c r="G168" s="14" t="e">
        <f>SUMPRODUCT(G148:G166,'Fibre network'!$H8:$H26)/'Fibre network'!$H27</f>
        <v>#DIV/0!</v>
      </c>
      <c r="H168" s="14" t="e">
        <f>SUMPRODUCT(H148:H166,'Fibre network'!$H8:$H26)/'Fibre network'!$H27</f>
        <v>#DIV/0!</v>
      </c>
      <c r="I168" s="14" t="e">
        <f>SUMPRODUCT(I148:I166,'Fibre network'!$H8:$H26)/'Fibre network'!$H27</f>
        <v>#DIV/0!</v>
      </c>
      <c r="J168" s="14" t="e">
        <f>SUMPRODUCT(J148:J166,'Fibre network'!$H8:$H26)/'Fibre network'!$H27</f>
        <v>#DIV/0!</v>
      </c>
    </row>
    <row r="172" spans="1:10" ht="15">
      <c r="A172" s="41" t="s">
        <v>242</v>
      </c>
    </row>
    <row r="173" spans="1:10" ht="15" thickBot="1"/>
    <row r="174" spans="1:10" ht="20" customHeight="1">
      <c r="B174" s="160" t="s">
        <v>22</v>
      </c>
      <c r="C174" s="160" t="s">
        <v>241</v>
      </c>
      <c r="D174" s="160" t="s">
        <v>171</v>
      </c>
      <c r="E174" s="160" t="s">
        <v>188</v>
      </c>
      <c r="F174" s="160" t="s">
        <v>123</v>
      </c>
    </row>
    <row r="175" spans="1:10" ht="20" customHeight="1" thickBot="1">
      <c r="B175" s="161"/>
      <c r="C175" s="162"/>
      <c r="D175" s="162"/>
      <c r="E175" s="162"/>
      <c r="F175" s="162"/>
    </row>
    <row r="176" spans="1:10" ht="15" thickBot="1">
      <c r="B176" s="162"/>
      <c r="C176" s="107" t="s">
        <v>201</v>
      </c>
      <c r="D176" s="107" t="s">
        <v>201</v>
      </c>
      <c r="E176" s="107" t="s">
        <v>201</v>
      </c>
      <c r="F176" s="107" t="s">
        <v>201</v>
      </c>
    </row>
    <row r="177" spans="1:6" ht="15" thickBot="1">
      <c r="A177" s="1">
        <v>1</v>
      </c>
      <c r="B177" s="4" t="str">
        <f>B148</f>
        <v>AAA</v>
      </c>
      <c r="C177" s="80">
        <f>R92*'Cost assumptions'!D$34</f>
        <v>5.53125</v>
      </c>
      <c r="D177" s="96">
        <f t="shared" ref="D177:D195" si="57">SUM(C177:C177)</f>
        <v>5.53125</v>
      </c>
      <c r="E177" s="80">
        <f>S92*'Cost assumptions'!D$34</f>
        <v>19.125</v>
      </c>
      <c r="F177" s="96">
        <f t="shared" ref="F177:F195" si="58">SUM(E177:E177)</f>
        <v>19.125</v>
      </c>
    </row>
    <row r="178" spans="1:6" ht="15" thickBot="1">
      <c r="A178" s="1">
        <f t="shared" ref="A178:A195" si="59">A177+1</f>
        <v>2</v>
      </c>
      <c r="B178" s="4" t="str">
        <f t="shared" ref="B178:B195" si="60">B149</f>
        <v>AST</v>
      </c>
      <c r="C178" s="80">
        <f>R93*'Cost assumptions'!D$34</f>
        <v>5.5312500000000009</v>
      </c>
      <c r="D178" s="96">
        <f t="shared" si="57"/>
        <v>5.5312500000000009</v>
      </c>
      <c r="E178" s="80">
        <f>S93*'Cost assumptions'!D$34</f>
        <v>19.125</v>
      </c>
      <c r="F178" s="96">
        <f t="shared" si="58"/>
        <v>19.125</v>
      </c>
    </row>
    <row r="179" spans="1:6" ht="15" thickBot="1">
      <c r="A179" s="1">
        <f t="shared" si="59"/>
        <v>3</v>
      </c>
      <c r="B179" s="4" t="str">
        <f t="shared" si="60"/>
        <v>BUD</v>
      </c>
      <c r="C179" s="80">
        <f>R94*'Cost assumptions'!D$34</f>
        <v>5.53125</v>
      </c>
      <c r="D179" s="96">
        <f t="shared" si="57"/>
        <v>5.53125</v>
      </c>
      <c r="E179" s="80">
        <f>S94*'Cost assumptions'!D$34</f>
        <v>19.125</v>
      </c>
      <c r="F179" s="96">
        <f t="shared" si="58"/>
        <v>19.125</v>
      </c>
    </row>
    <row r="180" spans="1:6" ht="15" thickBot="1">
      <c r="A180" s="1">
        <f t="shared" si="59"/>
        <v>4</v>
      </c>
      <c r="B180" s="4" t="str">
        <f t="shared" si="60"/>
        <v>CEN</v>
      </c>
      <c r="C180" s="80">
        <f>R95*'Cost assumptions'!D$34</f>
        <v>5.53125</v>
      </c>
      <c r="D180" s="96">
        <f t="shared" si="57"/>
        <v>5.53125</v>
      </c>
      <c r="E180" s="80">
        <f>S95*'Cost assumptions'!D$34</f>
        <v>19.125</v>
      </c>
      <c r="F180" s="96">
        <f t="shared" si="58"/>
        <v>19.125</v>
      </c>
    </row>
    <row r="181" spans="1:6" ht="15" thickBot="1">
      <c r="A181" s="1">
        <f t="shared" si="59"/>
        <v>5</v>
      </c>
      <c r="B181" s="4" t="str">
        <f t="shared" si="60"/>
        <v>DEE</v>
      </c>
      <c r="C181" s="80">
        <f>R96*'Cost assumptions'!D$34</f>
        <v>5.5312500000000009</v>
      </c>
      <c r="D181" s="96">
        <f t="shared" si="57"/>
        <v>5.5312500000000009</v>
      </c>
      <c r="E181" s="80">
        <f>S96*'Cost assumptions'!D$34</f>
        <v>19.125</v>
      </c>
      <c r="F181" s="96">
        <f t="shared" si="58"/>
        <v>19.125</v>
      </c>
    </row>
    <row r="182" spans="1:6" ht="15" thickBot="1">
      <c r="A182" s="1">
        <f t="shared" si="59"/>
        <v>6</v>
      </c>
      <c r="B182" s="4" t="str">
        <f t="shared" si="60"/>
        <v>HAM</v>
      </c>
      <c r="C182" s="80">
        <f>R97*'Cost assumptions'!D$34</f>
        <v>5.53125</v>
      </c>
      <c r="D182" s="96">
        <f t="shared" si="57"/>
        <v>5.53125</v>
      </c>
      <c r="E182" s="80">
        <f>S97*'Cost assumptions'!D$34</f>
        <v>19.125</v>
      </c>
      <c r="F182" s="96">
        <f t="shared" si="58"/>
        <v>19.125</v>
      </c>
    </row>
    <row r="183" spans="1:6" ht="15" thickBot="1">
      <c r="A183" s="1">
        <f t="shared" si="59"/>
        <v>7</v>
      </c>
      <c r="B183" s="4" t="str">
        <f t="shared" si="60"/>
        <v>HIL</v>
      </c>
      <c r="C183" s="80">
        <f>R98*'Cost assumptions'!D$34</f>
        <v>5.53125</v>
      </c>
      <c r="D183" s="96">
        <f t="shared" si="57"/>
        <v>5.53125</v>
      </c>
      <c r="E183" s="80">
        <f>S98*'Cost assumptions'!D$34</f>
        <v>19.124999999999996</v>
      </c>
      <c r="F183" s="96">
        <f t="shared" si="58"/>
        <v>19.124999999999996</v>
      </c>
    </row>
    <row r="184" spans="1:6" ht="15" thickBot="1">
      <c r="A184" s="1">
        <f t="shared" si="59"/>
        <v>8</v>
      </c>
      <c r="B184" s="4" t="str">
        <f t="shared" si="60"/>
        <v>HOT</v>
      </c>
      <c r="C184" s="80">
        <f>R99*'Cost assumptions'!D$34</f>
        <v>5.53125</v>
      </c>
      <c r="D184" s="96">
        <f t="shared" si="57"/>
        <v>5.53125</v>
      </c>
      <c r="E184" s="80">
        <f>S99*'Cost assumptions'!D$34</f>
        <v>19.124999999999996</v>
      </c>
      <c r="F184" s="96">
        <f t="shared" si="58"/>
        <v>19.124999999999996</v>
      </c>
    </row>
    <row r="185" spans="1:6" ht="15" thickBot="1">
      <c r="A185" s="1">
        <f t="shared" si="59"/>
        <v>9</v>
      </c>
      <c r="B185" s="4" t="str">
        <f t="shared" si="60"/>
        <v>IBW</v>
      </c>
      <c r="C185" s="80">
        <f>R100*'Cost assumptions'!D$34</f>
        <v>5.53125</v>
      </c>
      <c r="D185" s="96">
        <f t="shared" si="57"/>
        <v>5.53125</v>
      </c>
      <c r="E185" s="80">
        <f>S100*'Cost assumptions'!D$34</f>
        <v>19.125</v>
      </c>
      <c r="F185" s="96">
        <f t="shared" si="58"/>
        <v>19.125</v>
      </c>
    </row>
    <row r="186" spans="1:6" ht="15" thickBot="1">
      <c r="A186" s="1">
        <f t="shared" si="59"/>
        <v>10</v>
      </c>
      <c r="B186" s="4" t="str">
        <f t="shared" si="60"/>
        <v>ITN</v>
      </c>
      <c r="C186" s="80">
        <f>R101*'Cost assumptions'!D$34</f>
        <v>5.53125</v>
      </c>
      <c r="D186" s="96">
        <f t="shared" si="57"/>
        <v>5.53125</v>
      </c>
      <c r="E186" s="80">
        <f>S101*'Cost assumptions'!D$34</f>
        <v>19.125</v>
      </c>
      <c r="F186" s="96">
        <f t="shared" si="58"/>
        <v>19.125</v>
      </c>
    </row>
    <row r="187" spans="1:6" ht="15" thickBot="1">
      <c r="A187" s="1">
        <f t="shared" si="59"/>
        <v>11</v>
      </c>
      <c r="B187" s="4" t="str">
        <f t="shared" si="60"/>
        <v>JAW</v>
      </c>
      <c r="C187" s="80">
        <f>R102*'Cost assumptions'!D$34</f>
        <v>5.53125</v>
      </c>
      <c r="D187" s="96">
        <f t="shared" si="57"/>
        <v>5.53125</v>
      </c>
      <c r="E187" s="80">
        <f>S102*'Cost assumptions'!D$34</f>
        <v>19.125</v>
      </c>
      <c r="F187" s="96">
        <f t="shared" si="58"/>
        <v>19.125</v>
      </c>
    </row>
    <row r="188" spans="1:6" ht="15" thickBot="1">
      <c r="A188" s="1">
        <f t="shared" si="59"/>
        <v>12</v>
      </c>
      <c r="B188" s="4" t="str">
        <f t="shared" si="60"/>
        <v>LID</v>
      </c>
      <c r="C188" s="80">
        <f>R103*'Cost assumptions'!D$34</f>
        <v>5.53125</v>
      </c>
      <c r="D188" s="96">
        <f t="shared" si="57"/>
        <v>5.53125</v>
      </c>
      <c r="E188" s="80">
        <f>S103*'Cost assumptions'!D$34</f>
        <v>19.125</v>
      </c>
      <c r="F188" s="96">
        <f t="shared" si="58"/>
        <v>19.125</v>
      </c>
    </row>
    <row r="189" spans="1:6" ht="15" thickBot="1">
      <c r="A189" s="1">
        <f t="shared" si="59"/>
        <v>13</v>
      </c>
      <c r="B189" s="4" t="str">
        <f t="shared" si="60"/>
        <v>MBG</v>
      </c>
      <c r="C189" s="80">
        <f>R104*'Cost assumptions'!D$34</f>
        <v>5.53125</v>
      </c>
      <c r="D189" s="96">
        <f t="shared" si="57"/>
        <v>5.53125</v>
      </c>
      <c r="E189" s="80">
        <f>S104*'Cost assumptions'!D$34</f>
        <v>19.125</v>
      </c>
      <c r="F189" s="96">
        <f t="shared" si="58"/>
        <v>19.125</v>
      </c>
    </row>
    <row r="190" spans="1:6" ht="15" thickBot="1">
      <c r="A190" s="1">
        <f t="shared" si="59"/>
        <v>14</v>
      </c>
      <c r="B190" s="4" t="str">
        <f t="shared" si="60"/>
        <v>MMR</v>
      </c>
      <c r="C190" s="80">
        <f>R105*'Cost assumptions'!D$34</f>
        <v>5.53125</v>
      </c>
      <c r="D190" s="96">
        <f t="shared" si="57"/>
        <v>5.53125</v>
      </c>
      <c r="E190" s="80">
        <f>S105*'Cost assumptions'!D$34</f>
        <v>19.125</v>
      </c>
      <c r="F190" s="96">
        <f t="shared" si="58"/>
        <v>19.125</v>
      </c>
    </row>
    <row r="191" spans="1:6" ht="15" thickBot="1">
      <c r="A191" s="1">
        <f t="shared" si="59"/>
        <v>15</v>
      </c>
      <c r="B191" s="4" t="str">
        <f t="shared" si="60"/>
        <v>NIT</v>
      </c>
      <c r="C191" s="80">
        <f>R106*'Cost assumptions'!D$34</f>
        <v>5.53125</v>
      </c>
      <c r="D191" s="96">
        <f t="shared" si="57"/>
        <v>5.53125</v>
      </c>
      <c r="E191" s="80">
        <f>S106*'Cost assumptions'!D$34</f>
        <v>19.125</v>
      </c>
      <c r="F191" s="96">
        <f t="shared" si="58"/>
        <v>19.125</v>
      </c>
    </row>
    <row r="192" spans="1:6" ht="15" thickBot="1">
      <c r="A192" s="1">
        <f t="shared" si="59"/>
        <v>16</v>
      </c>
      <c r="B192" s="4" t="str">
        <f t="shared" si="60"/>
        <v>OMR</v>
      </c>
      <c r="C192" s="80">
        <f>R107*'Cost assumptions'!D$34</f>
        <v>5.53125</v>
      </c>
      <c r="D192" s="96">
        <f t="shared" si="57"/>
        <v>5.53125</v>
      </c>
      <c r="E192" s="80">
        <f>S107*'Cost assumptions'!D$34</f>
        <v>19.125</v>
      </c>
      <c r="F192" s="96">
        <f t="shared" si="58"/>
        <v>19.125</v>
      </c>
    </row>
    <row r="193" spans="1:7" ht="15" thickBot="1">
      <c r="A193" s="1">
        <f t="shared" si="59"/>
        <v>17</v>
      </c>
      <c r="B193" s="4" t="str">
        <f t="shared" si="60"/>
        <v>RAN</v>
      </c>
      <c r="C193" s="80">
        <f>R108*'Cost assumptions'!D$34</f>
        <v>5.53125</v>
      </c>
      <c r="D193" s="96">
        <f t="shared" si="57"/>
        <v>5.53125</v>
      </c>
      <c r="E193" s="80">
        <f>S108*'Cost assumptions'!D$34</f>
        <v>19.125</v>
      </c>
      <c r="F193" s="96">
        <f t="shared" si="58"/>
        <v>19.125</v>
      </c>
    </row>
    <row r="194" spans="1:7" ht="15" thickBot="1">
      <c r="A194" s="1">
        <f t="shared" si="59"/>
        <v>18</v>
      </c>
      <c r="B194" s="4" t="str">
        <f t="shared" si="60"/>
        <v>ROW</v>
      </c>
      <c r="C194" s="80">
        <f>R109*'Cost assumptions'!D$34</f>
        <v>5.53125</v>
      </c>
      <c r="D194" s="96">
        <f t="shared" si="57"/>
        <v>5.53125</v>
      </c>
      <c r="E194" s="80">
        <f>S109*'Cost assumptions'!D$34</f>
        <v>19.125</v>
      </c>
      <c r="F194" s="96">
        <f t="shared" si="58"/>
        <v>19.125</v>
      </c>
    </row>
    <row r="195" spans="1:7" ht="15" thickBot="1">
      <c r="A195" s="1">
        <f t="shared" si="59"/>
        <v>19</v>
      </c>
      <c r="B195" s="4" t="str">
        <f t="shared" si="60"/>
        <v>SOY</v>
      </c>
      <c r="C195" s="80">
        <f>R110*'Cost assumptions'!D$34</f>
        <v>5.53125</v>
      </c>
      <c r="D195" s="96">
        <f t="shared" si="57"/>
        <v>5.53125</v>
      </c>
      <c r="E195" s="80">
        <f>S110*'Cost assumptions'!D$34</f>
        <v>19.125</v>
      </c>
      <c r="F195" s="96">
        <f t="shared" si="58"/>
        <v>19.125</v>
      </c>
    </row>
    <row r="196" spans="1:7" ht="15" thickBot="1">
      <c r="A196" s="1" t="s">
        <v>41</v>
      </c>
      <c r="B196" s="11"/>
      <c r="C196" s="14">
        <f t="shared" ref="C196" si="61">AVERAGE(C177:C195)</f>
        <v>5.53125</v>
      </c>
      <c r="D196" s="14">
        <f>AVERAGE(D177:D195)</f>
        <v>5.53125</v>
      </c>
      <c r="E196" s="14">
        <f t="shared" ref="E196" si="62">AVERAGE(E177:E195)</f>
        <v>19.125</v>
      </c>
      <c r="F196" s="14">
        <f>AVERAGE(F177:F195)</f>
        <v>19.125</v>
      </c>
    </row>
    <row r="200" spans="1:7" ht="15">
      <c r="A200" s="41" t="s">
        <v>243</v>
      </c>
    </row>
    <row r="201" spans="1:7" ht="15" thickBot="1"/>
    <row r="202" spans="1:7" ht="20" customHeight="1">
      <c r="B202" s="160" t="s">
        <v>22</v>
      </c>
      <c r="C202" s="160" t="s">
        <v>237</v>
      </c>
      <c r="D202" s="160" t="s">
        <v>235</v>
      </c>
      <c r="E202" s="160" t="s">
        <v>238</v>
      </c>
      <c r="F202" s="160" t="s">
        <v>236</v>
      </c>
      <c r="G202" s="160" t="s">
        <v>239</v>
      </c>
    </row>
    <row r="203" spans="1:7" ht="20" customHeight="1" thickBot="1">
      <c r="B203" s="161"/>
      <c r="C203" s="162"/>
      <c r="D203" s="162"/>
      <c r="E203" s="162"/>
      <c r="F203" s="162"/>
      <c r="G203" s="162"/>
    </row>
    <row r="204" spans="1:7" ht="15" thickBot="1">
      <c r="B204" s="162"/>
      <c r="C204" s="106" t="s">
        <v>38</v>
      </c>
      <c r="D204" s="106" t="s">
        <v>205</v>
      </c>
      <c r="E204" s="106" t="s">
        <v>38</v>
      </c>
      <c r="F204" s="106" t="s">
        <v>205</v>
      </c>
      <c r="G204" s="106" t="s">
        <v>202</v>
      </c>
    </row>
    <row r="205" spans="1:7" ht="15" thickBot="1">
      <c r="A205" s="1">
        <v>1</v>
      </c>
      <c r="B205" s="4" t="str">
        <f>B177</f>
        <v>AAA</v>
      </c>
      <c r="C205" s="80">
        <f>'Fibre network'!L8*'Fibre network'!O8</f>
        <v>126.4954469744869</v>
      </c>
      <c r="D205" s="80">
        <f>C205*'Cost assumptions'!D$37</f>
        <v>41.743497501580677</v>
      </c>
      <c r="E205" s="80">
        <f>'Fibre network'!M8*'Fibre network'!P8</f>
        <v>3470.0493045476865</v>
      </c>
      <c r="F205" s="80">
        <f>E205*'Cost assumptions'!D$37</f>
        <v>1145.1162705007366</v>
      </c>
      <c r="G205" s="96">
        <f>(D205+F205)/'Fibre network'!H8*1000</f>
        <v>5.9163722321481771</v>
      </c>
    </row>
    <row r="206" spans="1:7" ht="15" thickBot="1">
      <c r="A206" s="1">
        <f t="shared" ref="A206:A223" si="63">A205+1</f>
        <v>2</v>
      </c>
      <c r="B206" s="4" t="str">
        <f t="shared" ref="B206:B223" si="64">B178</f>
        <v>AST</v>
      </c>
      <c r="C206" s="80">
        <f>'Fibre network'!L9*'Fibre network'!O9</f>
        <v>89.054840256696934</v>
      </c>
      <c r="D206" s="80">
        <f>C206*'Cost assumptions'!D$37</f>
        <v>29.388097284709989</v>
      </c>
      <c r="E206" s="80">
        <f>'Fibre network'!M9*'Fibre network'!P9</f>
        <v>639.82750634116223</v>
      </c>
      <c r="F206" s="80">
        <f>E206*'Cost assumptions'!D$37</f>
        <v>211.14307709258355</v>
      </c>
      <c r="G206" s="96">
        <f>(D206+F206)/'Fibre network'!H9*1000</f>
        <v>8.3338359911750235</v>
      </c>
    </row>
    <row r="207" spans="1:7" ht="15" thickBot="1">
      <c r="A207" s="1">
        <f t="shared" si="63"/>
        <v>3</v>
      </c>
      <c r="B207" s="4" t="str">
        <f t="shared" si="64"/>
        <v>BUD</v>
      </c>
      <c r="C207" s="80">
        <f>'Fibre network'!L10*'Fibre network'!O10</f>
        <v>201.47188717439121</v>
      </c>
      <c r="D207" s="80">
        <f>C207*'Cost assumptions'!D$37</f>
        <v>66.485722767549106</v>
      </c>
      <c r="E207" s="80">
        <f>'Fibre network'!M10*'Fibre network'!P10</f>
        <v>6808.9495691280299</v>
      </c>
      <c r="F207" s="80">
        <f>E207*'Cost assumptions'!D$37</f>
        <v>2246.95335781225</v>
      </c>
      <c r="G207" s="96">
        <f>(D207+F207)/'Fibre network'!H10*1000</f>
        <v>6.2646779856635675</v>
      </c>
    </row>
    <row r="208" spans="1:7" ht="15" thickBot="1">
      <c r="A208" s="1">
        <f t="shared" si="63"/>
        <v>4</v>
      </c>
      <c r="B208" s="4" t="str">
        <f t="shared" si="64"/>
        <v>CEN</v>
      </c>
      <c r="C208" s="80">
        <f>'Fibre network'!L11*'Fibre network'!O11</f>
        <v>158.58203405380567</v>
      </c>
      <c r="D208" s="80">
        <f>C208*'Cost assumptions'!D$37</f>
        <v>52.332071237755876</v>
      </c>
      <c r="E208" s="80">
        <f>'Fibre network'!M11*'Fibre network'!P11</f>
        <v>7956.8894013127692</v>
      </c>
      <c r="F208" s="80">
        <f>E208*'Cost assumptions'!D$37</f>
        <v>2625.7735024332142</v>
      </c>
      <c r="G208" s="96">
        <f>(D208+F208)/'Fibre network'!H11*1000</f>
        <v>8.3780601509460766</v>
      </c>
    </row>
    <row r="209" spans="1:7" ht="15" thickBot="1">
      <c r="A209" s="1">
        <f t="shared" si="63"/>
        <v>5</v>
      </c>
      <c r="B209" s="4" t="str">
        <f t="shared" si="64"/>
        <v>DEE</v>
      </c>
      <c r="C209" s="80">
        <f>'Fibre network'!L12*'Fibre network'!O12</f>
        <v>22.78799360298574</v>
      </c>
      <c r="D209" s="80">
        <f>C209*'Cost assumptions'!D$37</f>
        <v>7.5200378889852946</v>
      </c>
      <c r="E209" s="80">
        <f>'Fibre network'!M12*'Fibre network'!P12</f>
        <v>4361.6856930256918</v>
      </c>
      <c r="F209" s="80">
        <f>E209*'Cost assumptions'!D$37</f>
        <v>1439.3562786984783</v>
      </c>
      <c r="G209" s="96">
        <f>(D209+F209)/'Fibre network'!H12*1000</f>
        <v>11.815865127457808</v>
      </c>
    </row>
    <row r="210" spans="1:7" ht="15" thickBot="1">
      <c r="A210" s="1">
        <f t="shared" si="63"/>
        <v>6</v>
      </c>
      <c r="B210" s="4" t="str">
        <f t="shared" si="64"/>
        <v>HAM</v>
      </c>
      <c r="C210" s="80">
        <f>'Fibre network'!L13*'Fibre network'!O13</f>
        <v>113.37077035166051</v>
      </c>
      <c r="D210" s="80">
        <f>C210*'Cost assumptions'!D$37</f>
        <v>37.412354216047973</v>
      </c>
      <c r="E210" s="80">
        <f>'Fibre network'!M13*'Fibre network'!P13</f>
        <v>1925.5764926969821</v>
      </c>
      <c r="F210" s="80">
        <f>E210*'Cost assumptions'!D$37</f>
        <v>635.44024259000412</v>
      </c>
      <c r="G210" s="96">
        <f>(D210+F210)/'Fibre network'!H13*1000</f>
        <v>7.1596058354105931</v>
      </c>
    </row>
    <row r="211" spans="1:7" ht="15" thickBot="1">
      <c r="A211" s="1">
        <f t="shared" si="63"/>
        <v>7</v>
      </c>
      <c r="B211" s="4" t="str">
        <f t="shared" si="64"/>
        <v>HIL</v>
      </c>
      <c r="C211" s="80">
        <f>'Fibre network'!L14*'Fibre network'!O14</f>
        <v>39.992780425168121</v>
      </c>
      <c r="D211" s="80">
        <f>C211*'Cost assumptions'!D$37</f>
        <v>13.197617540305481</v>
      </c>
      <c r="E211" s="80">
        <f>'Fibre network'!M14*'Fibre network'!P14</f>
        <v>108.29057571394213</v>
      </c>
      <c r="F211" s="80">
        <f>E211*'Cost assumptions'!D$37</f>
        <v>35.735889985600906</v>
      </c>
      <c r="G211" s="96">
        <f>(D211+F211)/'Fibre network'!H14*1000</f>
        <v>11.5518195292508</v>
      </c>
    </row>
    <row r="212" spans="1:7" ht="15" thickBot="1">
      <c r="A212" s="1">
        <f t="shared" si="63"/>
        <v>8</v>
      </c>
      <c r="B212" s="4" t="str">
        <f t="shared" si="64"/>
        <v>HOT</v>
      </c>
      <c r="C212" s="80">
        <f>'Fibre network'!L15*'Fibre network'!O15</f>
        <v>142.11263026204128</v>
      </c>
      <c r="D212" s="80">
        <f>C212*'Cost assumptions'!D$37</f>
        <v>46.897167986473626</v>
      </c>
      <c r="E212" s="80">
        <f>'Fibre network'!M15*'Fibre network'!P15</f>
        <v>4727.5371583522056</v>
      </c>
      <c r="F212" s="80">
        <f>E212*'Cost assumptions'!D$37</f>
        <v>1560.0872622562279</v>
      </c>
      <c r="G212" s="96">
        <f>(D212+F212)/'Fibre network'!H15*1000</f>
        <v>6.2345664092223654</v>
      </c>
    </row>
    <row r="213" spans="1:7" ht="15" thickBot="1">
      <c r="A213" s="1">
        <f t="shared" si="63"/>
        <v>9</v>
      </c>
      <c r="B213" s="4" t="str">
        <f t="shared" si="64"/>
        <v>IBW</v>
      </c>
      <c r="C213" s="80">
        <f>'Fibre network'!L16*'Fibre network'!O16</f>
        <v>147.86279512191072</v>
      </c>
      <c r="D213" s="80">
        <f>C213*'Cost assumptions'!D$37</f>
        <v>48.79472239023054</v>
      </c>
      <c r="E213" s="80">
        <f>'Fibre network'!M16*'Fibre network'!P16</f>
        <v>8540.9419430058988</v>
      </c>
      <c r="F213" s="80">
        <f>E213*'Cost assumptions'!D$37</f>
        <v>2818.5108411919468</v>
      </c>
      <c r="G213" s="96">
        <f>(D213+F213)/'Fibre network'!H16*1000</f>
        <v>9.111234711096845</v>
      </c>
    </row>
    <row r="214" spans="1:7" ht="15" thickBot="1">
      <c r="A214" s="1">
        <f t="shared" si="63"/>
        <v>10</v>
      </c>
      <c r="B214" s="4" t="str">
        <f t="shared" si="64"/>
        <v>ITN</v>
      </c>
      <c r="C214" s="80">
        <f>'Fibre network'!L17*'Fibre network'!O17</f>
        <v>167.75743584907218</v>
      </c>
      <c r="D214" s="80">
        <f>C214*'Cost assumptions'!D$37</f>
        <v>55.359953830193824</v>
      </c>
      <c r="E214" s="80">
        <f>'Fibre network'!M17*'Fibre network'!P17</f>
        <v>5151.8428758936079</v>
      </c>
      <c r="F214" s="80">
        <f>E214*'Cost assumptions'!D$37</f>
        <v>1700.1081490448908</v>
      </c>
      <c r="G214" s="96">
        <f>(D214+F214)/'Fibre network'!H17*1000</f>
        <v>6.0897085450868103</v>
      </c>
    </row>
    <row r="215" spans="1:7" ht="15" thickBot="1">
      <c r="A215" s="1">
        <f t="shared" si="63"/>
        <v>11</v>
      </c>
      <c r="B215" s="4" t="str">
        <f t="shared" si="64"/>
        <v>JAW</v>
      </c>
      <c r="C215" s="80">
        <f>'Fibre network'!L18*'Fibre network'!O18</f>
        <v>50.979195032236895</v>
      </c>
      <c r="D215" s="80">
        <f>C215*'Cost assumptions'!D$37</f>
        <v>16.823134360638175</v>
      </c>
      <c r="E215" s="80">
        <f>'Fibre network'!M18*'Fibre network'!P18</f>
        <v>1112.4524448994584</v>
      </c>
      <c r="F215" s="80">
        <f>E215*'Cost assumptions'!D$37</f>
        <v>367.10930681682129</v>
      </c>
      <c r="G215" s="96">
        <f>(D215+F215)/'Fibre network'!H18*1000</f>
        <v>29.319010399195072</v>
      </c>
    </row>
    <row r="216" spans="1:7" ht="15" thickBot="1">
      <c r="A216" s="1">
        <f t="shared" si="63"/>
        <v>12</v>
      </c>
      <c r="B216" s="4" t="str">
        <f t="shared" si="64"/>
        <v>LID</v>
      </c>
      <c r="C216" s="80">
        <f>'Fibre network'!L19*'Fibre network'!O19</f>
        <v>43.386514440253301</v>
      </c>
      <c r="D216" s="80">
        <f>C216*'Cost assumptions'!D$37</f>
        <v>14.317549765283589</v>
      </c>
      <c r="E216" s="80">
        <f>'Fibre network'!M19*'Fibre network'!P19</f>
        <v>161.44075565179355</v>
      </c>
      <c r="F216" s="80">
        <f>E216*'Cost assumptions'!D$37</f>
        <v>53.275449365091873</v>
      </c>
      <c r="G216" s="96">
        <f>(D216+F216)/'Fibre network'!H19*1000</f>
        <v>16.462006607495244</v>
      </c>
    </row>
    <row r="217" spans="1:7" ht="15" thickBot="1">
      <c r="A217" s="1">
        <f t="shared" si="63"/>
        <v>13</v>
      </c>
      <c r="B217" s="4" t="str">
        <f t="shared" si="64"/>
        <v>MBG</v>
      </c>
      <c r="C217" s="80">
        <f>'Fibre network'!L20*'Fibre network'!O20</f>
        <v>149.09302576265517</v>
      </c>
      <c r="D217" s="80">
        <f>C217*'Cost assumptions'!D$37</f>
        <v>49.200698501676207</v>
      </c>
      <c r="E217" s="80">
        <f>'Fibre network'!M20*'Fibre network'!P20</f>
        <v>4566.8411345581717</v>
      </c>
      <c r="F217" s="80">
        <f>E217*'Cost assumptions'!D$37</f>
        <v>1507.0575744041967</v>
      </c>
      <c r="G217" s="96">
        <f>(D217+F217)/'Fibre network'!H20*1000</f>
        <v>7.3650204109050135</v>
      </c>
    </row>
    <row r="218" spans="1:7" ht="15" thickBot="1">
      <c r="A218" s="1">
        <f t="shared" si="63"/>
        <v>14</v>
      </c>
      <c r="B218" s="4" t="str">
        <f t="shared" si="64"/>
        <v>MMR</v>
      </c>
      <c r="C218" s="80">
        <f>'Fibre network'!L21*'Fibre network'!O21</f>
        <v>148.86469748963339</v>
      </c>
      <c r="D218" s="80">
        <f>C218*'Cost assumptions'!D$37</f>
        <v>49.125350171579022</v>
      </c>
      <c r="E218" s="80">
        <f>'Fibre network'!M21*'Fibre network'!P21</f>
        <v>4651.9335941357376</v>
      </c>
      <c r="F218" s="80">
        <f>E218*'Cost assumptions'!D$37</f>
        <v>1535.1380860647935</v>
      </c>
      <c r="G218" s="96">
        <f>(D218+F218)/'Fibre network'!H21*1000</f>
        <v>11.610153063181066</v>
      </c>
    </row>
    <row r="219" spans="1:7" ht="15" thickBot="1">
      <c r="A219" s="1">
        <f t="shared" si="63"/>
        <v>15</v>
      </c>
      <c r="B219" s="4" t="str">
        <f t="shared" si="64"/>
        <v>NIT</v>
      </c>
      <c r="C219" s="80">
        <f>'Fibre network'!L22*'Fibre network'!O22</f>
        <v>123.06716962207763</v>
      </c>
      <c r="D219" s="80">
        <f>C219*'Cost assumptions'!D$37</f>
        <v>40.61216597528562</v>
      </c>
      <c r="E219" s="80">
        <f>'Fibre network'!M22*'Fibre network'!P22</f>
        <v>4429.75169113224</v>
      </c>
      <c r="F219" s="80">
        <f>E219*'Cost assumptions'!D$37</f>
        <v>1461.8180580736393</v>
      </c>
      <c r="G219" s="96">
        <f>(D219+F219)/'Fibre network'!H22*1000</f>
        <v>8.4220245415959436</v>
      </c>
    </row>
    <row r="220" spans="1:7" ht="15" thickBot="1">
      <c r="A220" s="1">
        <f t="shared" si="63"/>
        <v>16</v>
      </c>
      <c r="B220" s="4" t="str">
        <f t="shared" si="64"/>
        <v>OMR</v>
      </c>
      <c r="C220" s="80">
        <f>'Fibre network'!L23*'Fibre network'!O23</f>
        <v>140.98237820221908</v>
      </c>
      <c r="D220" s="80">
        <f>C220*'Cost assumptions'!D$37</f>
        <v>46.524184806732301</v>
      </c>
      <c r="E220" s="80">
        <f>'Fibre network'!M23*'Fibre network'!P23</f>
        <v>2328.2811918908219</v>
      </c>
      <c r="F220" s="80">
        <f>E220*'Cost assumptions'!D$37</f>
        <v>768.33279332397126</v>
      </c>
      <c r="G220" s="96">
        <f>(D220+F220)/'Fibre network'!H23*1000</f>
        <v>7.0208160923869238</v>
      </c>
    </row>
    <row r="221" spans="1:7" ht="15" thickBot="1">
      <c r="A221" s="1">
        <f t="shared" si="63"/>
        <v>17</v>
      </c>
      <c r="B221" s="4" t="str">
        <f t="shared" si="64"/>
        <v>RAN</v>
      </c>
      <c r="C221" s="80">
        <f>'Fibre network'!L24*'Fibre network'!O24</f>
        <v>154.15220765962303</v>
      </c>
      <c r="D221" s="80">
        <f>C221*'Cost assumptions'!D$37</f>
        <v>50.8702285276756</v>
      </c>
      <c r="E221" s="80">
        <f>'Fibre network'!M24*'Fibre network'!P24</f>
        <v>7007.9875239019966</v>
      </c>
      <c r="F221" s="80">
        <f>E221*'Cost assumptions'!D$37</f>
        <v>2312.6358828876591</v>
      </c>
      <c r="G221" s="96">
        <f>(D221+F221)/'Fibre network'!H24*1000</f>
        <v>8.8667943869991568</v>
      </c>
    </row>
    <row r="222" spans="1:7" ht="15" thickBot="1">
      <c r="A222" s="1">
        <f t="shared" si="63"/>
        <v>18</v>
      </c>
      <c r="B222" s="4" t="str">
        <f t="shared" si="64"/>
        <v>ROW</v>
      </c>
      <c r="C222" s="80">
        <f>'Fibre network'!L25*'Fibre network'!O25</f>
        <v>60.184928640215773</v>
      </c>
      <c r="D222" s="80">
        <f>C222*'Cost assumptions'!D$37</f>
        <v>19.861026451271208</v>
      </c>
      <c r="E222" s="80">
        <f>'Fibre network'!M25*'Fibre network'!P25</f>
        <v>1260.5737135684569</v>
      </c>
      <c r="F222" s="80">
        <f>E222*'Cost assumptions'!D$37</f>
        <v>415.9893254775908</v>
      </c>
      <c r="G222" s="96">
        <f>(D222+F222)/'Fibre network'!H25*1000</f>
        <v>4.8991215863413924</v>
      </c>
    </row>
    <row r="223" spans="1:7" ht="15" thickBot="1">
      <c r="A223" s="1">
        <f t="shared" si="63"/>
        <v>19</v>
      </c>
      <c r="B223" s="4" t="str">
        <f t="shared" si="64"/>
        <v>SOY</v>
      </c>
      <c r="C223" s="80">
        <f>'Fibre network'!L26*'Fibre network'!O26</f>
        <v>65.085145359228633</v>
      </c>
      <c r="D223" s="80">
        <f>C223*'Cost assumptions'!D$37</f>
        <v>21.478097968545448</v>
      </c>
      <c r="E223" s="80">
        <f>'Fibre network'!M26*'Fibre network'!P26</f>
        <v>4691.0646383235335</v>
      </c>
      <c r="F223" s="80">
        <f>E223*'Cost assumptions'!D$37</f>
        <v>1548.051330646766</v>
      </c>
      <c r="G223" s="96">
        <f>(D223+F223)/'Fibre network'!H26*1000</f>
        <v>9.72567498212487</v>
      </c>
    </row>
    <row r="224" spans="1:7" ht="15" thickBot="1">
      <c r="A224" s="9" t="s">
        <v>24</v>
      </c>
      <c r="B224" s="11"/>
      <c r="C224" s="14">
        <f>SUM(C205:C223)</f>
        <v>2145.2838762803622</v>
      </c>
      <c r="D224" s="14">
        <f t="shared" ref="D224:F224" si="65">SUM(D205:D223)</f>
        <v>707.94367917251952</v>
      </c>
      <c r="E224" s="14">
        <f t="shared" si="65"/>
        <v>73901.917208080165</v>
      </c>
      <c r="F224" s="14">
        <f t="shared" si="65"/>
        <v>24387.632678666461</v>
      </c>
      <c r="G224" s="14"/>
    </row>
    <row r="225" spans="1:9" ht="15" thickBot="1">
      <c r="A225" s="1" t="s">
        <v>41</v>
      </c>
      <c r="B225" s="11"/>
      <c r="C225" s="14"/>
      <c r="D225" s="14"/>
      <c r="E225" s="14"/>
      <c r="F225" s="14"/>
      <c r="G225" s="14">
        <f t="shared" ref="G225" si="66">AVERAGE(G205:G223)</f>
        <v>9.7129667677727749</v>
      </c>
    </row>
    <row r="226" spans="1:9" ht="15" thickBot="1">
      <c r="A226" s="1" t="s">
        <v>175</v>
      </c>
      <c r="B226" s="11"/>
      <c r="C226" s="14">
        <f>SUMPRODUCT(C206:C224,'Fibre network'!$H8:$H26)/'Fibre network'!$H27</f>
        <v>212.17104564056194</v>
      </c>
      <c r="D226" s="14">
        <f>SUMPRODUCT(D206:D224,'Fibre network'!$H8:$H26)/'Fibre network'!$H27</f>
        <v>70.016445061385426</v>
      </c>
      <c r="E226" s="14">
        <f>SUMPRODUCT(E206:E224,'Fibre network'!$H8:$H26)/'Fibre network'!$H27</f>
        <v>7740.1317993400717</v>
      </c>
      <c r="F226" s="14">
        <f>SUMPRODUCT(F206:F224,'Fibre network'!$H8:$H26)/'Fibre network'!$H27</f>
        <v>2554.2434937822236</v>
      </c>
      <c r="G226" s="14">
        <f>SUMPRODUCT(G206:G224,'Fibre network'!$H8:$H26)/'Fibre network'!$H27</f>
        <v>9.9901659201455111</v>
      </c>
    </row>
    <row r="229" spans="1:9" ht="15">
      <c r="A229" s="41" t="s">
        <v>244</v>
      </c>
    </row>
    <row r="230" spans="1:9" ht="15" thickBot="1"/>
    <row r="231" spans="1:9" ht="14" customHeight="1">
      <c r="B231" s="160" t="s">
        <v>22</v>
      </c>
      <c r="C231" s="160" t="s">
        <v>245</v>
      </c>
      <c r="D231" s="160" t="s">
        <v>246</v>
      </c>
      <c r="E231" s="160" t="s">
        <v>247</v>
      </c>
      <c r="F231" s="160" t="s">
        <v>248</v>
      </c>
      <c r="G231" s="160" t="s">
        <v>249</v>
      </c>
      <c r="H231" s="160" t="s">
        <v>250</v>
      </c>
      <c r="I231" s="160" t="s">
        <v>240</v>
      </c>
    </row>
    <row r="232" spans="1:9" ht="15" thickBot="1">
      <c r="B232" s="161"/>
      <c r="C232" s="162"/>
      <c r="D232" s="162"/>
      <c r="E232" s="162"/>
      <c r="F232" s="162"/>
      <c r="G232" s="162"/>
      <c r="H232" s="162"/>
      <c r="I232" s="162"/>
    </row>
    <row r="233" spans="1:9" ht="15" thickBot="1">
      <c r="B233" s="162"/>
      <c r="C233" s="106" t="s">
        <v>38</v>
      </c>
      <c r="D233" s="106" t="s">
        <v>200</v>
      </c>
      <c r="E233" s="127" t="s">
        <v>38</v>
      </c>
      <c r="F233" s="127" t="s">
        <v>200</v>
      </c>
      <c r="G233" s="127" t="s">
        <v>38</v>
      </c>
      <c r="H233" s="127" t="s">
        <v>200</v>
      </c>
      <c r="I233" s="127" t="s">
        <v>202</v>
      </c>
    </row>
    <row r="234" spans="1:9" ht="15" thickBot="1">
      <c r="A234" s="1">
        <v>1</v>
      </c>
      <c r="B234" s="4" t="str">
        <f>B205</f>
        <v>AAA</v>
      </c>
      <c r="C234" s="80">
        <f>('Fibre network'!R8*'Fibre network'!Q8*'Fibre network'!H8)</f>
        <v>1812.0916191883991</v>
      </c>
      <c r="D234" s="80">
        <f>C234*'Cost assumptions'!D$37</f>
        <v>597.99023433217178</v>
      </c>
      <c r="E234" s="80">
        <f>('Fibre network'!S8*'Fibre network'!Q8*'Fibre network'!H8)</f>
        <v>109.82373449626662</v>
      </c>
      <c r="F234" s="80">
        <f>E234*'Cost assumptions'!D$38</f>
        <v>54.911867248133312</v>
      </c>
      <c r="G234" s="80">
        <f>('Fibre network'!T8*'Fibre network'!Q8*'Fibre network'!H8)</f>
        <v>274.55933624066654</v>
      </c>
      <c r="H234" s="80">
        <f>G234*'Cost assumptions'!D$39</f>
        <v>54.911867248133312</v>
      </c>
      <c r="I234" s="96">
        <f>H234/'Fibre network'!H8*1000</f>
        <v>0.27372993453901334</v>
      </c>
    </row>
    <row r="235" spans="1:9" ht="15" thickBot="1">
      <c r="A235" s="1">
        <f t="shared" ref="A235:A252" si="67">A234+1</f>
        <v>2</v>
      </c>
      <c r="B235" s="4" t="str">
        <f t="shared" ref="B235:B252" si="68">B206</f>
        <v>AST</v>
      </c>
      <c r="C235" s="80">
        <f>('Fibre network'!R9*'Other assumptions'!D$14*'Fibre network'!Q9*'Fibre network'!H9)</f>
        <v>133.98378795092412</v>
      </c>
      <c r="D235" s="80">
        <f>C235*'Cost assumptions'!D$37</f>
        <v>44.214650023804964</v>
      </c>
      <c r="E235" s="80">
        <f>('Fibre network'!S9*'Fibre network'!Q9*'Fibre network'!H9)</f>
        <v>8.3739867469327578</v>
      </c>
      <c r="F235" s="80">
        <f>E235*'Cost assumptions'!D$38</f>
        <v>4.1869933734663789</v>
      </c>
      <c r="G235" s="80">
        <f>('Fibre network'!T9*'Fibre network'!Q9*'Fibre network'!H9)</f>
        <v>159.1057481917224</v>
      </c>
      <c r="H235" s="80">
        <f>G235*'Cost assumptions'!D$39</f>
        <v>31.82114963834448</v>
      </c>
      <c r="I235" s="96">
        <f>H235/'Fibre network'!H9*1000</f>
        <v>1.1025275323381776</v>
      </c>
    </row>
    <row r="236" spans="1:9" ht="15" thickBot="1">
      <c r="A236" s="1">
        <f t="shared" si="67"/>
        <v>3</v>
      </c>
      <c r="B236" s="4" t="str">
        <f t="shared" si="68"/>
        <v>BUD</v>
      </c>
      <c r="C236" s="80">
        <f>('Fibre network'!R10*'Other assumptions'!D$14*'Fibre network'!Q10*'Fibre network'!H10)</f>
        <v>2565.159334226305</v>
      </c>
      <c r="D236" s="80">
        <f>C236*'Cost assumptions'!D$37</f>
        <v>846.50258029468068</v>
      </c>
      <c r="E236" s="80">
        <f>('Fibre network'!S10*'Fibre network'!Q10*'Fibre network'!H10)</f>
        <v>409.33393631270837</v>
      </c>
      <c r="F236" s="80">
        <f>E236*'Cost assumptions'!D$38</f>
        <v>204.66696815635419</v>
      </c>
      <c r="G236" s="80">
        <f>('Fibre network'!T10*'Fibre network'!Q10*'Fibre network'!H10)</f>
        <v>477.55625903149303</v>
      </c>
      <c r="H236" s="80">
        <f>G236*'Cost assumptions'!D$39</f>
        <v>95.511251806298617</v>
      </c>
      <c r="I236" s="96">
        <f>H236/'Fibre network'!H10*1000</f>
        <v>0.25863972023163434</v>
      </c>
    </row>
    <row r="237" spans="1:9" ht="15" thickBot="1">
      <c r="A237" s="1">
        <f t="shared" si="67"/>
        <v>4</v>
      </c>
      <c r="B237" s="4" t="str">
        <f t="shared" si="68"/>
        <v>CEN</v>
      </c>
      <c r="C237" s="80">
        <f>('Fibre network'!R11*'Other assumptions'!D$14*'Fibre network'!Q11*'Fibre network'!H11)</f>
        <v>1248.6114534269141</v>
      </c>
      <c r="D237" s="80">
        <f>C237*'Cost assumptions'!D$37</f>
        <v>412.04177963088165</v>
      </c>
      <c r="E237" s="80">
        <f>('Fibre network'!S11*'Fibre network'!Q11*'Fibre network'!H11)</f>
        <v>29.448383335540427</v>
      </c>
      <c r="F237" s="80">
        <f>E237*'Cost assumptions'!D$38</f>
        <v>14.724191667770214</v>
      </c>
      <c r="G237" s="80">
        <f>('Fibre network'!T11*'Fibre network'!Q11*'Fibre network'!H11)</f>
        <v>176.69030001324259</v>
      </c>
      <c r="H237" s="80">
        <f>G237*'Cost assumptions'!D$39</f>
        <v>35.338060002648518</v>
      </c>
      <c r="I237" s="96">
        <f>H237/'Fibre network'!H11*1000</f>
        <v>0.1105499332179446</v>
      </c>
    </row>
    <row r="238" spans="1:9" ht="15" thickBot="1">
      <c r="A238" s="1">
        <f t="shared" si="67"/>
        <v>5</v>
      </c>
      <c r="B238" s="4" t="str">
        <f t="shared" si="68"/>
        <v>DEE</v>
      </c>
      <c r="C238" s="80">
        <f>('Fibre network'!R12*'Other assumptions'!D$14*'Fibre network'!Q12*'Fibre network'!H12)</f>
        <v>604.50345900444665</v>
      </c>
      <c r="D238" s="80">
        <f>C238*'Cost assumptions'!D$37</f>
        <v>199.48614147146739</v>
      </c>
      <c r="E238" s="80">
        <f>('Fibre network'!S12*'Fibre network'!Q12*'Fibre network'!H12)</f>
        <v>0</v>
      </c>
      <c r="F238" s="80">
        <f>E238*'Cost assumptions'!D$38</f>
        <v>0</v>
      </c>
      <c r="G238" s="80">
        <f>('Fibre network'!T12*'Fibre network'!Q12*'Fibre network'!H12)</f>
        <v>50.375288250370552</v>
      </c>
      <c r="H238" s="80">
        <f>G238*'Cost assumptions'!D$39</f>
        <v>10.075057650074111</v>
      </c>
      <c r="I238" s="96">
        <f>H238/'Fibre network'!H12*1000</f>
        <v>8.2277607961275534E-2</v>
      </c>
    </row>
    <row r="239" spans="1:9" ht="15" thickBot="1">
      <c r="A239" s="1">
        <f t="shared" si="67"/>
        <v>6</v>
      </c>
      <c r="B239" s="4" t="str">
        <f t="shared" si="68"/>
        <v>HAM</v>
      </c>
      <c r="C239" s="80">
        <f>('Fibre network'!R13*'Other assumptions'!D$14*'Fibre network'!Q13*'Fibre network'!H13)</f>
        <v>746.40736257108108</v>
      </c>
      <c r="D239" s="80">
        <f>C239*'Cost assumptions'!D$37</f>
        <v>246.31442964845678</v>
      </c>
      <c r="E239" s="80">
        <f>('Fibre network'!S13*'Fibre network'!Q13*'Fibre network'!H13)</f>
        <v>166.60878628818776</v>
      </c>
      <c r="F239" s="80">
        <f>E239*'Cost assumptions'!D$38</f>
        <v>83.304393144093879</v>
      </c>
      <c r="G239" s="80">
        <f>('Fibre network'!T13*'Fibre network'!Q13*'Fibre network'!H13)</f>
        <v>233.25230080346284</v>
      </c>
      <c r="H239" s="80">
        <f>G239*'Cost assumptions'!D$39</f>
        <v>46.650460160692575</v>
      </c>
      <c r="I239" s="96">
        <f>H239/'Fibre network'!H13*1000</f>
        <v>0.49639238724281565</v>
      </c>
    </row>
    <row r="240" spans="1:9" ht="15" thickBot="1">
      <c r="A240" s="1">
        <f t="shared" si="67"/>
        <v>7</v>
      </c>
      <c r="B240" s="4" t="str">
        <f t="shared" si="68"/>
        <v>HIL</v>
      </c>
      <c r="C240" s="80">
        <f>('Fibre network'!R14*'Other assumptions'!D$14*'Fibre network'!Q14*'Fibre network'!H14)</f>
        <v>23.585466878362361</v>
      </c>
      <c r="D240" s="80">
        <f>C240*'Cost assumptions'!D$37</f>
        <v>7.783204069859579</v>
      </c>
      <c r="E240" s="80">
        <f>('Fibre network'!S14*'Fibre network'!Q14*'Fibre network'!H14)</f>
        <v>0</v>
      </c>
      <c r="F240" s="80">
        <f>E240*'Cost assumptions'!D$38</f>
        <v>0</v>
      </c>
      <c r="G240" s="80">
        <f>('Fibre network'!T14*'Fibre network'!Q14*'Fibre network'!H14)</f>
        <v>12.635071541979839</v>
      </c>
      <c r="H240" s="80">
        <f>G240*'Cost assumptions'!D$39</f>
        <v>2.5270143083959677</v>
      </c>
      <c r="I240" s="96">
        <f>H240/'Fibre network'!H14*1000</f>
        <v>0.59655673002737675</v>
      </c>
    </row>
    <row r="241" spans="1:9" ht="15" thickBot="1">
      <c r="A241" s="1">
        <f t="shared" si="67"/>
        <v>8</v>
      </c>
      <c r="B241" s="4" t="str">
        <f t="shared" si="68"/>
        <v>HOT</v>
      </c>
      <c r="C241" s="80">
        <f>('Fibre network'!R15*'Other assumptions'!D$14*'Fibre network'!Q15*'Fibre network'!H15)</f>
        <v>1789.5967828773703</v>
      </c>
      <c r="D241" s="80">
        <f>C241*'Cost assumptions'!D$37</f>
        <v>590.56693834953228</v>
      </c>
      <c r="E241" s="80">
        <f>('Fibre network'!S15*'Fibre network'!Q15*'Fibre network'!H15)</f>
        <v>372.83266309945208</v>
      </c>
      <c r="F241" s="80">
        <f>E241*'Cost assumptions'!D$38</f>
        <v>186.41633154972604</v>
      </c>
      <c r="G241" s="80">
        <f>('Fibre network'!T15*'Fibre network'!Q15*'Fibre network'!H15)</f>
        <v>372.83266309945208</v>
      </c>
      <c r="H241" s="80">
        <f>G241*'Cost assumptions'!D$39</f>
        <v>74.566532619890424</v>
      </c>
      <c r="I241" s="96">
        <f>H241/'Fibre network'!H15*1000</f>
        <v>0.2892934061930772</v>
      </c>
    </row>
    <row r="242" spans="1:9" ht="15" thickBot="1">
      <c r="A242" s="1">
        <f t="shared" si="67"/>
        <v>9</v>
      </c>
      <c r="B242" s="4" t="str">
        <f t="shared" si="68"/>
        <v>IBW</v>
      </c>
      <c r="C242" s="80">
        <f>('Fibre network'!R16*'Other assumptions'!D$14*'Fibre network'!Q16*'Fibre network'!H16)</f>
        <v>1870.4464505374578</v>
      </c>
      <c r="D242" s="80">
        <f>C242*'Cost assumptions'!D$37</f>
        <v>617.24732867736111</v>
      </c>
      <c r="E242" s="80">
        <f>('Fibre network'!S16*'Fibre network'!Q16*'Fibre network'!H16)</f>
        <v>131.72158102376466</v>
      </c>
      <c r="F242" s="80">
        <f>E242*'Cost assumptions'!D$38</f>
        <v>65.860790511882328</v>
      </c>
      <c r="G242" s="80">
        <f>('Fibre network'!T16*'Fibre network'!Q16*'Fibre network'!H16)</f>
        <v>164.65197627970582</v>
      </c>
      <c r="H242" s="80">
        <f>G242*'Cost assumptions'!D$39</f>
        <v>32.930395255941164</v>
      </c>
      <c r="I242" s="96">
        <f>H242/'Fibre network'!H16*1000</f>
        <v>0.10464059503000052</v>
      </c>
    </row>
    <row r="243" spans="1:9" ht="15" thickBot="1">
      <c r="A243" s="1">
        <f t="shared" si="67"/>
        <v>10</v>
      </c>
      <c r="B243" s="4" t="str">
        <f t="shared" si="68"/>
        <v>ITN</v>
      </c>
      <c r="C243" s="80">
        <f>('Fibre network'!R17*'Other assumptions'!D$14*'Fibre network'!Q17*'Fibre network'!H17)</f>
        <v>2002.0366084881966</v>
      </c>
      <c r="D243" s="80">
        <f>C243*'Cost assumptions'!D$37</f>
        <v>660.67208080110493</v>
      </c>
      <c r="E243" s="80">
        <f>('Fibre network'!S17*'Fibre network'!Q17*'Fibre network'!H17)</f>
        <v>227.50416005547689</v>
      </c>
      <c r="F243" s="80">
        <f>E243*'Cost assumptions'!D$38</f>
        <v>113.75208002773844</v>
      </c>
      <c r="G243" s="80">
        <f>('Fibre network'!T17*'Fibre network'!Q17*'Fibre network'!H17)</f>
        <v>303.33888007396922</v>
      </c>
      <c r="H243" s="80">
        <f>G243*'Cost assumptions'!D$39</f>
        <v>60.667776014793844</v>
      </c>
      <c r="I243" s="96">
        <f>H243/'Fibre network'!H17*1000</f>
        <v>0.21045615890349897</v>
      </c>
    </row>
    <row r="244" spans="1:9" ht="15" thickBot="1">
      <c r="A244" s="1">
        <f t="shared" si="67"/>
        <v>11</v>
      </c>
      <c r="B244" s="4" t="str">
        <f t="shared" si="68"/>
        <v>JAW</v>
      </c>
      <c r="C244" s="80">
        <f>('Fibre network'!R18*'Other assumptions'!D$14*'Fibre network'!Q18*'Fibre network'!H18)</f>
        <v>57.116907531195913</v>
      </c>
      <c r="D244" s="80">
        <f>C244*'Cost assumptions'!D$37</f>
        <v>18.848579485294653</v>
      </c>
      <c r="E244" s="80">
        <f>('Fibre network'!S18*'Fibre network'!Q18*'Fibre network'!H18)</f>
        <v>15.520898785651063</v>
      </c>
      <c r="F244" s="80">
        <f>E244*'Cost assumptions'!D$38</f>
        <v>7.7604493928255316</v>
      </c>
      <c r="G244" s="80">
        <f>('Fibre network'!T18*'Fibre network'!Q18*'Fibre network'!H18)</f>
        <v>37.250157085562556</v>
      </c>
      <c r="H244" s="80">
        <f>G244*'Cost assumptions'!D$39</f>
        <v>7.4500314171125117</v>
      </c>
      <c r="I244" s="96">
        <f>H244/'Fibre network'!H18*1000</f>
        <v>0.56892183406739305</v>
      </c>
    </row>
    <row r="245" spans="1:9" ht="15" thickBot="1">
      <c r="A245" s="1">
        <f t="shared" si="67"/>
        <v>12</v>
      </c>
      <c r="B245" s="4" t="str">
        <f t="shared" si="68"/>
        <v>LID</v>
      </c>
      <c r="C245" s="80">
        <f>('Fibre network'!R19*'Other assumptions'!D$14*'Fibre network'!Q19*'Fibre network'!H19)</f>
        <v>13.063389198422467</v>
      </c>
      <c r="D245" s="80">
        <f>C245*'Cost assumptions'!D$37</f>
        <v>4.3109184354794143</v>
      </c>
      <c r="E245" s="80">
        <f>('Fibre network'!S19*'Fibre network'!Q19*'Fibre network'!H19)</f>
        <v>3.2658472996056167</v>
      </c>
      <c r="F245" s="80">
        <f>E245*'Cost assumptions'!D$38</f>
        <v>1.6329236498028084</v>
      </c>
      <c r="G245" s="80">
        <f>('Fibre network'!T19*'Fibre network'!Q19*'Fibre network'!H19)</f>
        <v>45.721862194478632</v>
      </c>
      <c r="H245" s="80">
        <f>G245*'Cost assumptions'!D$39</f>
        <v>9.1443724388957275</v>
      </c>
      <c r="I245" s="96">
        <f>H245/'Fibre network'!H19*1000</f>
        <v>2.2270756061606738</v>
      </c>
    </row>
    <row r="246" spans="1:9" ht="15" thickBot="1">
      <c r="A246" s="1">
        <f t="shared" si="67"/>
        <v>13</v>
      </c>
      <c r="B246" s="4" t="str">
        <f t="shared" si="68"/>
        <v>MBG</v>
      </c>
      <c r="C246" s="80">
        <f>('Fibre network'!R20*'Other assumptions'!D$14*'Fibre network'!Q20*'Fibre network'!H20)</f>
        <v>957.6547335409997</v>
      </c>
      <c r="D246" s="80">
        <f>C246*'Cost assumptions'!D$37</f>
        <v>316.02606206852994</v>
      </c>
      <c r="E246" s="80">
        <f>('Fibre network'!S20*'Fibre network'!Q20*'Fibre network'!H20)</f>
        <v>47.882736677049984</v>
      </c>
      <c r="F246" s="80">
        <f>E246*'Cost assumptions'!D$38</f>
        <v>23.941368338524992</v>
      </c>
      <c r="G246" s="80">
        <f>('Fibre network'!T20*'Fibre network'!Q20*'Fibre network'!H20)</f>
        <v>191.53094670819993</v>
      </c>
      <c r="H246" s="80">
        <f>G246*'Cost assumptions'!D$39</f>
        <v>38.306189341639985</v>
      </c>
      <c r="I246" s="96">
        <f>H246/'Fibre network'!H20*1000</f>
        <v>0.18128473356699346</v>
      </c>
    </row>
    <row r="247" spans="1:9" ht="15" thickBot="1">
      <c r="A247" s="1">
        <f t="shared" si="67"/>
        <v>14</v>
      </c>
      <c r="B247" s="4" t="str">
        <f t="shared" si="68"/>
        <v>MMR</v>
      </c>
      <c r="C247" s="80">
        <f>('Fibre network'!R21*'Other assumptions'!D$14*'Fibre network'!Q21*'Fibre network'!H21)</f>
        <v>1038.2382447111115</v>
      </c>
      <c r="D247" s="80">
        <f>C247*'Cost assumptions'!D$37</f>
        <v>342.61862075466684</v>
      </c>
      <c r="E247" s="80">
        <f>('Fibre network'!S21*'Fibre network'!Q21*'Fibre network'!H21)</f>
        <v>162.22472573611114</v>
      </c>
      <c r="F247" s="80">
        <f>E247*'Cost assumptions'!D$38</f>
        <v>81.11236286805557</v>
      </c>
      <c r="G247" s="80">
        <f>('Fibre network'!T21*'Fibre network'!Q21*'Fibre network'!H21)</f>
        <v>162.22472573611114</v>
      </c>
      <c r="H247" s="80">
        <f>G247*'Cost assumptions'!D$39</f>
        <v>32.444945147222228</v>
      </c>
      <c r="I247" s="96">
        <f>H247/'Fibre network'!H21*1000</f>
        <v>0.23777029165089023</v>
      </c>
    </row>
    <row r="248" spans="1:9" ht="15" thickBot="1">
      <c r="A248" s="1">
        <f t="shared" si="67"/>
        <v>15</v>
      </c>
      <c r="B248" s="4" t="str">
        <f t="shared" si="68"/>
        <v>NIT</v>
      </c>
      <c r="C248" s="80">
        <f>('Fibre network'!R22*'Other assumptions'!D$14*'Fibre network'!Q22*'Fibre network'!H22)</f>
        <v>1057.5663258241568</v>
      </c>
      <c r="D248" s="80">
        <f>C248*'Cost assumptions'!D$37</f>
        <v>348.99688752197176</v>
      </c>
      <c r="E248" s="80">
        <f>('Fibre network'!S22*'Fibre network'!Q22*'Fibre network'!H22)</f>
        <v>176.26105430402609</v>
      </c>
      <c r="F248" s="80">
        <f>E248*'Cost assumptions'!D$38</f>
        <v>88.130527152013045</v>
      </c>
      <c r="G248" s="80">
        <f>('Fibre network'!T22*'Fibre network'!Q22*'Fibre network'!H22)</f>
        <v>264.39158145603915</v>
      </c>
      <c r="H248" s="80">
        <f>G248*'Cost assumptions'!D$39</f>
        <v>52.878316291207831</v>
      </c>
      <c r="I248" s="96">
        <f>H248/'Fibre network'!H22*1000</f>
        <v>0.2964147488478126</v>
      </c>
    </row>
    <row r="249" spans="1:9" ht="15" thickBot="1">
      <c r="A249" s="1">
        <f t="shared" si="67"/>
        <v>16</v>
      </c>
      <c r="B249" s="4" t="str">
        <f t="shared" si="68"/>
        <v>OMR</v>
      </c>
      <c r="C249" s="80">
        <f>('Fibre network'!R23*'Other assumptions'!D$14*'Fibre network'!Q23*'Fibre network'!H23)</f>
        <v>936.69162736048133</v>
      </c>
      <c r="D249" s="80">
        <f>C249*'Cost assumptions'!D$37</f>
        <v>309.10823702895885</v>
      </c>
      <c r="E249" s="80">
        <f>('Fibre network'!S23*'Fibre network'!Q23*'Fibre network'!H23)</f>
        <v>50.907153660895723</v>
      </c>
      <c r="F249" s="80">
        <f>E249*'Cost assumptions'!D$38</f>
        <v>25.453576830447862</v>
      </c>
      <c r="G249" s="80">
        <f>('Fibre network'!T23*'Fibre network'!Q23*'Fibre network'!H23)</f>
        <v>305.44292196537435</v>
      </c>
      <c r="H249" s="80">
        <f>G249*'Cost assumptions'!D$39</f>
        <v>61.088584393074875</v>
      </c>
      <c r="I249" s="96">
        <f>H249/'Fibre network'!H23*1000</f>
        <v>0.5263398705278588</v>
      </c>
    </row>
    <row r="250" spans="1:9" ht="15" thickBot="1">
      <c r="A250" s="1">
        <f t="shared" si="67"/>
        <v>17</v>
      </c>
      <c r="B250" s="4" t="str">
        <f t="shared" si="68"/>
        <v>RAN</v>
      </c>
      <c r="C250" s="80">
        <f>('Fibre network'!R24*'Other assumptions'!D$14*'Fibre network'!Q24*'Fibre network'!H24)</f>
        <v>1692.4140301566365</v>
      </c>
      <c r="D250" s="80">
        <f>C250*'Cost assumptions'!D$37</f>
        <v>558.49662995169012</v>
      </c>
      <c r="E250" s="80">
        <f>('Fibre network'!S24*'Fibre network'!Q24*'Fibre network'!H24)</f>
        <v>117.52875209421086</v>
      </c>
      <c r="F250" s="80">
        <f>E250*'Cost assumptions'!D$38</f>
        <v>58.764376047105429</v>
      </c>
      <c r="G250" s="80">
        <f>('Fibre network'!T24*'Fibre network'!Q24*'Fibre network'!H24)</f>
        <v>117.52875209421086</v>
      </c>
      <c r="H250" s="80">
        <f>G250*'Cost assumptions'!D$39</f>
        <v>23.505750418842172</v>
      </c>
      <c r="I250" s="96">
        <f>H250/'Fibre network'!H24*1000</f>
        <v>8.8182829259190978E-2</v>
      </c>
    </row>
    <row r="251" spans="1:9" ht="15" thickBot="1">
      <c r="A251" s="1">
        <f t="shared" si="67"/>
        <v>18</v>
      </c>
      <c r="B251" s="4" t="str">
        <f t="shared" si="68"/>
        <v>ROW</v>
      </c>
      <c r="C251" s="80">
        <f>('Fibre network'!R25*'Other assumptions'!D$14*'Fibre network'!Q25*'Fibre network'!H25)</f>
        <v>540.64781828207981</v>
      </c>
      <c r="D251" s="80">
        <f>C251*'Cost assumptions'!D$37</f>
        <v>178.41378003308634</v>
      </c>
      <c r="E251" s="80">
        <f>('Fibre network'!S25*'Fibre network'!Q25*'Fibre network'!H25)</f>
        <v>0</v>
      </c>
      <c r="F251" s="80">
        <f>E251*'Cost assumptions'!D$38</f>
        <v>0</v>
      </c>
      <c r="G251" s="80">
        <f>('Fibre network'!T25*'Fibre network'!Q25*'Fibre network'!H25)</f>
        <v>168.95244321314993</v>
      </c>
      <c r="H251" s="80">
        <f>G251*'Cost assumptions'!D$39</f>
        <v>33.790488642629988</v>
      </c>
      <c r="I251" s="96">
        <f>H251/'Fibre network'!H25*1000</f>
        <v>0.37981777825695484</v>
      </c>
    </row>
    <row r="252" spans="1:9" ht="15" thickBot="1">
      <c r="A252" s="1">
        <f t="shared" si="67"/>
        <v>19</v>
      </c>
      <c r="B252" s="4" t="str">
        <f t="shared" si="68"/>
        <v>SOY</v>
      </c>
      <c r="C252" s="80">
        <f>('Fibre network'!R26*'Other assumptions'!D$14*'Fibre network'!Q26*'Fibre network'!H26)</f>
        <v>1071.3675479236504</v>
      </c>
      <c r="D252" s="80">
        <f>C252*'Cost assumptions'!D$37</f>
        <v>353.55129081480464</v>
      </c>
      <c r="E252" s="80">
        <f>('Fibre network'!S26*'Fibre network'!Q26*'Fibre network'!H26)</f>
        <v>52.51801705508089</v>
      </c>
      <c r="F252" s="80">
        <f>E252*'Cost assumptions'!D$38</f>
        <v>26.259008527540445</v>
      </c>
      <c r="G252" s="80">
        <f>('Fibre network'!T26*'Fibre network'!Q26*'Fibre network'!H26)</f>
        <v>183.8130596927831</v>
      </c>
      <c r="H252" s="80">
        <f>G252*'Cost assumptions'!D$39</f>
        <v>36.762611938556624</v>
      </c>
      <c r="I252" s="96">
        <f>H252/'Fibre network'!H26*1000</f>
        <v>0.22780153636483222</v>
      </c>
    </row>
    <row r="253" spans="1:9" ht="15" thickBot="1">
      <c r="A253" s="9" t="s">
        <v>24</v>
      </c>
      <c r="B253" s="11"/>
      <c r="C253" s="14">
        <f t="shared" ref="C253:H253" si="69">SUM(C234:C252)</f>
        <v>20161.182949678194</v>
      </c>
      <c r="D253" s="14">
        <f t="shared" si="69"/>
        <v>6653.1903733938052</v>
      </c>
      <c r="E253" s="14">
        <f t="shared" si="69"/>
        <v>2081.7564169709608</v>
      </c>
      <c r="F253" s="14">
        <f t="shared" si="69"/>
        <v>1040.8782084854804</v>
      </c>
      <c r="G253" s="14">
        <f t="shared" si="69"/>
        <v>3701.8542736719742</v>
      </c>
      <c r="H253" s="14">
        <f t="shared" si="69"/>
        <v>740.37085473439481</v>
      </c>
      <c r="I253" s="14"/>
    </row>
    <row r="254" spans="1:9" ht="15" thickBot="1">
      <c r="A254" s="1" t="s">
        <v>41</v>
      </c>
      <c r="B254" s="11"/>
      <c r="C254" s="14"/>
      <c r="D254" s="14"/>
      <c r="E254" s="14"/>
      <c r="F254" s="14"/>
      <c r="G254" s="14"/>
      <c r="H254" s="14"/>
      <c r="I254" s="14">
        <f t="shared" ref="I254" si="70">AVERAGE(I234:I252)</f>
        <v>0.43466701233617977</v>
      </c>
    </row>
    <row r="255" spans="1:9" ht="15" thickBot="1">
      <c r="A255" s="1" t="s">
        <v>175</v>
      </c>
      <c r="B255" s="11"/>
      <c r="C255" s="14">
        <f>SUMPRODUCT(C235:C253,'Fibre network'!$H8:$H26)/'Fibre network'!$H27</f>
        <v>1955.03569080394</v>
      </c>
      <c r="D255" s="14">
        <f>SUMPRODUCT(D235:D253,'Fibre network'!$H8:$H26)/'Fibre network'!$H27</f>
        <v>645.1617779653003</v>
      </c>
      <c r="E255" s="14">
        <f>SUMPRODUCT(E235:E253,'Fibre network'!$H8:$H26)/'Fibre network'!$H27</f>
        <v>182.07445242013037</v>
      </c>
      <c r="F255" s="14">
        <f>SUMPRODUCT(F235:F253,'Fibre network'!$H8:$H26)/'Fibre network'!$H27</f>
        <v>91.037226210065185</v>
      </c>
      <c r="G255" s="14">
        <f>SUMPRODUCT(G235:G253,'Fibre network'!$H8:$H26)/'Fibre network'!$H27</f>
        <v>348.12481975471223</v>
      </c>
      <c r="H255" s="14">
        <f>SUMPRODUCT(H235:H253,'Fibre network'!$H8:$H26)/'Fibre network'!$H27</f>
        <v>69.624963950942444</v>
      </c>
      <c r="I255" s="14">
        <f>SUMPRODUCT(I234:I252,'Fibre network'!$H8:$H26)/'Fibre network'!$H27</f>
        <v>0.23310580842771592</v>
      </c>
    </row>
    <row r="259" spans="1:8" ht="15">
      <c r="A259" s="41" t="s">
        <v>254</v>
      </c>
    </row>
    <row r="260" spans="1:8" ht="15" thickBot="1"/>
    <row r="261" spans="1:8" ht="14" customHeight="1">
      <c r="B261" s="160" t="s">
        <v>22</v>
      </c>
      <c r="C261" s="160" t="s">
        <v>256</v>
      </c>
      <c r="D261" s="160" t="s">
        <v>255</v>
      </c>
      <c r="E261" s="160" t="s">
        <v>171</v>
      </c>
      <c r="F261" s="160" t="s">
        <v>256</v>
      </c>
      <c r="G261" s="160" t="s">
        <v>257</v>
      </c>
      <c r="H261" s="160" t="s">
        <v>123</v>
      </c>
    </row>
    <row r="262" spans="1:8" ht="15" thickBot="1">
      <c r="B262" s="161"/>
      <c r="C262" s="162"/>
      <c r="D262" s="162"/>
      <c r="E262" s="162"/>
      <c r="F262" s="162"/>
      <c r="G262" s="162"/>
      <c r="H262" s="162"/>
    </row>
    <row r="263" spans="1:8" ht="15" thickBot="1">
      <c r="B263" s="162"/>
      <c r="C263" s="127" t="s">
        <v>201</v>
      </c>
      <c r="D263" s="127" t="s">
        <v>201</v>
      </c>
      <c r="E263" s="127" t="s">
        <v>201</v>
      </c>
      <c r="F263" s="127" t="s">
        <v>201</v>
      </c>
      <c r="G263" s="127" t="s">
        <v>201</v>
      </c>
      <c r="H263" s="127" t="s">
        <v>201</v>
      </c>
    </row>
    <row r="264" spans="1:8" ht="15" thickBot="1">
      <c r="A264" s="1">
        <v>1</v>
      </c>
      <c r="B264" s="4" t="str">
        <f>B234</f>
        <v>AAA</v>
      </c>
      <c r="C264" s="80">
        <f>D177</f>
        <v>5.53125</v>
      </c>
      <c r="D264" s="80">
        <f>G205</f>
        <v>5.9163722321481771</v>
      </c>
      <c r="E264" s="96">
        <f t="shared" ref="E264:E282" si="71">SUM(C264:D264)</f>
        <v>11.447622232148177</v>
      </c>
      <c r="F264" s="80">
        <f>F177</f>
        <v>19.125</v>
      </c>
      <c r="G264" s="80">
        <f>I234</f>
        <v>0.27372993453901334</v>
      </c>
      <c r="H264" s="96">
        <f t="shared" ref="H264:H282" si="72">SUM(F264:G264)</f>
        <v>19.398729934539013</v>
      </c>
    </row>
    <row r="265" spans="1:8" ht="15" thickBot="1">
      <c r="A265" s="1">
        <f t="shared" ref="A265:A282" si="73">A264+1</f>
        <v>2</v>
      </c>
      <c r="B265" s="4" t="str">
        <f t="shared" ref="B265:B282" si="74">B235</f>
        <v>AST</v>
      </c>
      <c r="C265" s="80">
        <f t="shared" ref="C265:C282" si="75">D178</f>
        <v>5.5312500000000009</v>
      </c>
      <c r="D265" s="80">
        <f t="shared" ref="D265:D282" si="76">G206</f>
        <v>8.3338359911750235</v>
      </c>
      <c r="E265" s="96">
        <f t="shared" si="71"/>
        <v>13.865085991175025</v>
      </c>
      <c r="F265" s="80">
        <f t="shared" ref="F265:F282" si="77">F178</f>
        <v>19.125</v>
      </c>
      <c r="G265" s="80">
        <f t="shared" ref="G265:G282" si="78">I235</f>
        <v>1.1025275323381776</v>
      </c>
      <c r="H265" s="96">
        <f t="shared" si="72"/>
        <v>20.227527532338179</v>
      </c>
    </row>
    <row r="266" spans="1:8" ht="15" thickBot="1">
      <c r="A266" s="1">
        <f t="shared" si="73"/>
        <v>3</v>
      </c>
      <c r="B266" s="4" t="str">
        <f t="shared" si="74"/>
        <v>BUD</v>
      </c>
      <c r="C266" s="80">
        <f t="shared" si="75"/>
        <v>5.53125</v>
      </c>
      <c r="D266" s="80">
        <f t="shared" si="76"/>
        <v>6.2646779856635675</v>
      </c>
      <c r="E266" s="96">
        <f t="shared" si="71"/>
        <v>11.795927985663567</v>
      </c>
      <c r="F266" s="80">
        <f t="shared" si="77"/>
        <v>19.125</v>
      </c>
      <c r="G266" s="80">
        <f t="shared" si="78"/>
        <v>0.25863972023163434</v>
      </c>
      <c r="H266" s="96">
        <f t="shared" si="72"/>
        <v>19.383639720231635</v>
      </c>
    </row>
    <row r="267" spans="1:8" ht="15" thickBot="1">
      <c r="A267" s="1">
        <f t="shared" si="73"/>
        <v>4</v>
      </c>
      <c r="B267" s="4" t="str">
        <f t="shared" si="74"/>
        <v>CEN</v>
      </c>
      <c r="C267" s="80">
        <f t="shared" si="75"/>
        <v>5.53125</v>
      </c>
      <c r="D267" s="80">
        <f t="shared" si="76"/>
        <v>8.3780601509460766</v>
      </c>
      <c r="E267" s="96">
        <f t="shared" si="71"/>
        <v>13.909310150946077</v>
      </c>
      <c r="F267" s="80">
        <f t="shared" si="77"/>
        <v>19.125</v>
      </c>
      <c r="G267" s="80">
        <f t="shared" si="78"/>
        <v>0.1105499332179446</v>
      </c>
      <c r="H267" s="96">
        <f t="shared" si="72"/>
        <v>19.235549933217946</v>
      </c>
    </row>
    <row r="268" spans="1:8" ht="15" thickBot="1">
      <c r="A268" s="1">
        <f t="shared" si="73"/>
        <v>5</v>
      </c>
      <c r="B268" s="4" t="str">
        <f t="shared" si="74"/>
        <v>DEE</v>
      </c>
      <c r="C268" s="80">
        <f t="shared" si="75"/>
        <v>5.5312500000000009</v>
      </c>
      <c r="D268" s="80">
        <f t="shared" si="76"/>
        <v>11.815865127457808</v>
      </c>
      <c r="E268" s="96">
        <f t="shared" si="71"/>
        <v>17.347115127457808</v>
      </c>
      <c r="F268" s="80">
        <f t="shared" si="77"/>
        <v>19.125</v>
      </c>
      <c r="G268" s="80">
        <f t="shared" si="78"/>
        <v>8.2277607961275534E-2</v>
      </c>
      <c r="H268" s="96">
        <f t="shared" si="72"/>
        <v>19.207277607961277</v>
      </c>
    </row>
    <row r="269" spans="1:8" ht="15" thickBot="1">
      <c r="A269" s="1">
        <f t="shared" si="73"/>
        <v>6</v>
      </c>
      <c r="B269" s="4" t="str">
        <f t="shared" si="74"/>
        <v>HAM</v>
      </c>
      <c r="C269" s="80">
        <f t="shared" si="75"/>
        <v>5.53125</v>
      </c>
      <c r="D269" s="80">
        <f t="shared" si="76"/>
        <v>7.1596058354105931</v>
      </c>
      <c r="E269" s="96">
        <f t="shared" si="71"/>
        <v>12.690855835410593</v>
      </c>
      <c r="F269" s="80">
        <f t="shared" si="77"/>
        <v>19.125</v>
      </c>
      <c r="G269" s="80">
        <f t="shared" si="78"/>
        <v>0.49639238724281565</v>
      </c>
      <c r="H269" s="96">
        <f t="shared" si="72"/>
        <v>19.621392387242814</v>
      </c>
    </row>
    <row r="270" spans="1:8" ht="15" thickBot="1">
      <c r="A270" s="1">
        <f t="shared" si="73"/>
        <v>7</v>
      </c>
      <c r="B270" s="4" t="str">
        <f t="shared" si="74"/>
        <v>HIL</v>
      </c>
      <c r="C270" s="80">
        <f t="shared" si="75"/>
        <v>5.53125</v>
      </c>
      <c r="D270" s="80">
        <f t="shared" si="76"/>
        <v>11.5518195292508</v>
      </c>
      <c r="E270" s="96">
        <f t="shared" si="71"/>
        <v>17.0830695292508</v>
      </c>
      <c r="F270" s="80">
        <f t="shared" si="77"/>
        <v>19.124999999999996</v>
      </c>
      <c r="G270" s="80">
        <f t="shared" si="78"/>
        <v>0.59655673002737675</v>
      </c>
      <c r="H270" s="96">
        <f t="shared" si="72"/>
        <v>19.721556730027373</v>
      </c>
    </row>
    <row r="271" spans="1:8" ht="15" thickBot="1">
      <c r="A271" s="1">
        <f t="shared" si="73"/>
        <v>8</v>
      </c>
      <c r="B271" s="4" t="str">
        <f t="shared" si="74"/>
        <v>HOT</v>
      </c>
      <c r="C271" s="80">
        <f t="shared" si="75"/>
        <v>5.53125</v>
      </c>
      <c r="D271" s="80">
        <f t="shared" si="76"/>
        <v>6.2345664092223654</v>
      </c>
      <c r="E271" s="96">
        <f t="shared" si="71"/>
        <v>11.765816409222365</v>
      </c>
      <c r="F271" s="80">
        <f t="shared" si="77"/>
        <v>19.124999999999996</v>
      </c>
      <c r="G271" s="80">
        <f t="shared" si="78"/>
        <v>0.2892934061930772</v>
      </c>
      <c r="H271" s="96">
        <f t="shared" si="72"/>
        <v>19.414293406193075</v>
      </c>
    </row>
    <row r="272" spans="1:8" ht="15" thickBot="1">
      <c r="A272" s="1">
        <f t="shared" si="73"/>
        <v>9</v>
      </c>
      <c r="B272" s="4" t="str">
        <f t="shared" si="74"/>
        <v>IBW</v>
      </c>
      <c r="C272" s="80">
        <f t="shared" si="75"/>
        <v>5.53125</v>
      </c>
      <c r="D272" s="80">
        <f t="shared" si="76"/>
        <v>9.111234711096845</v>
      </c>
      <c r="E272" s="96">
        <f t="shared" si="71"/>
        <v>14.642484711096845</v>
      </c>
      <c r="F272" s="80">
        <f t="shared" si="77"/>
        <v>19.125</v>
      </c>
      <c r="G272" s="80">
        <f t="shared" si="78"/>
        <v>0.10464059503000052</v>
      </c>
      <c r="H272" s="96">
        <f t="shared" si="72"/>
        <v>19.229640595030002</v>
      </c>
    </row>
    <row r="273" spans="1:8" ht="15" thickBot="1">
      <c r="A273" s="1">
        <f t="shared" si="73"/>
        <v>10</v>
      </c>
      <c r="B273" s="4" t="str">
        <f t="shared" si="74"/>
        <v>ITN</v>
      </c>
      <c r="C273" s="80">
        <f t="shared" si="75"/>
        <v>5.53125</v>
      </c>
      <c r="D273" s="80">
        <f t="shared" si="76"/>
        <v>6.0897085450868103</v>
      </c>
      <c r="E273" s="96">
        <f t="shared" si="71"/>
        <v>11.620958545086811</v>
      </c>
      <c r="F273" s="80">
        <f t="shared" si="77"/>
        <v>19.125</v>
      </c>
      <c r="G273" s="80">
        <f t="shared" si="78"/>
        <v>0.21045615890349897</v>
      </c>
      <c r="H273" s="96">
        <f t="shared" si="72"/>
        <v>19.335456158903497</v>
      </c>
    </row>
    <row r="274" spans="1:8" ht="15" thickBot="1">
      <c r="A274" s="1">
        <f t="shared" si="73"/>
        <v>11</v>
      </c>
      <c r="B274" s="4" t="str">
        <f t="shared" si="74"/>
        <v>JAW</v>
      </c>
      <c r="C274" s="80">
        <f t="shared" si="75"/>
        <v>5.53125</v>
      </c>
      <c r="D274" s="80">
        <f t="shared" si="76"/>
        <v>29.319010399195072</v>
      </c>
      <c r="E274" s="96">
        <f t="shared" si="71"/>
        <v>34.850260399195072</v>
      </c>
      <c r="F274" s="80">
        <f t="shared" si="77"/>
        <v>19.125</v>
      </c>
      <c r="G274" s="80">
        <f t="shared" si="78"/>
        <v>0.56892183406739305</v>
      </c>
      <c r="H274" s="96">
        <f t="shared" si="72"/>
        <v>19.693921834067392</v>
      </c>
    </row>
    <row r="275" spans="1:8" ht="15" thickBot="1">
      <c r="A275" s="1">
        <f t="shared" si="73"/>
        <v>12</v>
      </c>
      <c r="B275" s="4" t="str">
        <f t="shared" si="74"/>
        <v>LID</v>
      </c>
      <c r="C275" s="80">
        <f t="shared" si="75"/>
        <v>5.53125</v>
      </c>
      <c r="D275" s="80">
        <f t="shared" si="76"/>
        <v>16.462006607495244</v>
      </c>
      <c r="E275" s="96">
        <f t="shared" si="71"/>
        <v>21.993256607495244</v>
      </c>
      <c r="F275" s="80">
        <f t="shared" si="77"/>
        <v>19.125</v>
      </c>
      <c r="G275" s="80">
        <f t="shared" si="78"/>
        <v>2.2270756061606738</v>
      </c>
      <c r="H275" s="96">
        <f t="shared" si="72"/>
        <v>21.352075606160675</v>
      </c>
    </row>
    <row r="276" spans="1:8" ht="15" thickBot="1">
      <c r="A276" s="1">
        <f t="shared" si="73"/>
        <v>13</v>
      </c>
      <c r="B276" s="4" t="str">
        <f t="shared" si="74"/>
        <v>MBG</v>
      </c>
      <c r="C276" s="80">
        <f t="shared" si="75"/>
        <v>5.53125</v>
      </c>
      <c r="D276" s="80">
        <f t="shared" si="76"/>
        <v>7.3650204109050135</v>
      </c>
      <c r="E276" s="96">
        <f t="shared" si="71"/>
        <v>12.896270410905014</v>
      </c>
      <c r="F276" s="80">
        <f t="shared" si="77"/>
        <v>19.125</v>
      </c>
      <c r="G276" s="80">
        <f t="shared" si="78"/>
        <v>0.18128473356699346</v>
      </c>
      <c r="H276" s="96">
        <f t="shared" si="72"/>
        <v>19.306284733566994</v>
      </c>
    </row>
    <row r="277" spans="1:8" ht="15" thickBot="1">
      <c r="A277" s="1">
        <f t="shared" si="73"/>
        <v>14</v>
      </c>
      <c r="B277" s="4" t="str">
        <f t="shared" si="74"/>
        <v>MMR</v>
      </c>
      <c r="C277" s="80">
        <f t="shared" si="75"/>
        <v>5.53125</v>
      </c>
      <c r="D277" s="80">
        <f t="shared" si="76"/>
        <v>11.610153063181066</v>
      </c>
      <c r="E277" s="96">
        <f t="shared" si="71"/>
        <v>17.141403063181066</v>
      </c>
      <c r="F277" s="80">
        <f t="shared" si="77"/>
        <v>19.125</v>
      </c>
      <c r="G277" s="80">
        <f t="shared" si="78"/>
        <v>0.23777029165089023</v>
      </c>
      <c r="H277" s="96">
        <f t="shared" si="72"/>
        <v>19.362770291650889</v>
      </c>
    </row>
    <row r="278" spans="1:8" ht="15" thickBot="1">
      <c r="A278" s="1">
        <f t="shared" si="73"/>
        <v>15</v>
      </c>
      <c r="B278" s="4" t="str">
        <f t="shared" si="74"/>
        <v>NIT</v>
      </c>
      <c r="C278" s="80">
        <f t="shared" si="75"/>
        <v>5.53125</v>
      </c>
      <c r="D278" s="80">
        <f t="shared" si="76"/>
        <v>8.4220245415959436</v>
      </c>
      <c r="E278" s="96">
        <f t="shared" si="71"/>
        <v>13.953274541595944</v>
      </c>
      <c r="F278" s="80">
        <f t="shared" si="77"/>
        <v>19.125</v>
      </c>
      <c r="G278" s="80">
        <f t="shared" si="78"/>
        <v>0.2964147488478126</v>
      </c>
      <c r="H278" s="96">
        <f t="shared" si="72"/>
        <v>19.421414748847813</v>
      </c>
    </row>
    <row r="279" spans="1:8" ht="15" thickBot="1">
      <c r="A279" s="1">
        <f t="shared" si="73"/>
        <v>16</v>
      </c>
      <c r="B279" s="4" t="str">
        <f t="shared" si="74"/>
        <v>OMR</v>
      </c>
      <c r="C279" s="80">
        <f t="shared" si="75"/>
        <v>5.53125</v>
      </c>
      <c r="D279" s="80">
        <f t="shared" si="76"/>
        <v>7.0208160923869238</v>
      </c>
      <c r="E279" s="96">
        <f t="shared" si="71"/>
        <v>12.552066092386923</v>
      </c>
      <c r="F279" s="80">
        <f t="shared" si="77"/>
        <v>19.125</v>
      </c>
      <c r="G279" s="80">
        <f t="shared" si="78"/>
        <v>0.5263398705278588</v>
      </c>
      <c r="H279" s="96">
        <f t="shared" si="72"/>
        <v>19.65133987052786</v>
      </c>
    </row>
    <row r="280" spans="1:8" ht="15" thickBot="1">
      <c r="A280" s="1">
        <f t="shared" si="73"/>
        <v>17</v>
      </c>
      <c r="B280" s="4" t="str">
        <f t="shared" si="74"/>
        <v>RAN</v>
      </c>
      <c r="C280" s="80">
        <f t="shared" si="75"/>
        <v>5.53125</v>
      </c>
      <c r="D280" s="80">
        <f t="shared" si="76"/>
        <v>8.8667943869991568</v>
      </c>
      <c r="E280" s="96">
        <f t="shared" si="71"/>
        <v>14.398044386999157</v>
      </c>
      <c r="F280" s="80">
        <f t="shared" si="77"/>
        <v>19.125</v>
      </c>
      <c r="G280" s="80">
        <f t="shared" si="78"/>
        <v>8.8182829259190978E-2</v>
      </c>
      <c r="H280" s="96">
        <f t="shared" si="72"/>
        <v>19.213182829259193</v>
      </c>
    </row>
    <row r="281" spans="1:8" ht="15" thickBot="1">
      <c r="A281" s="1">
        <f t="shared" si="73"/>
        <v>18</v>
      </c>
      <c r="B281" s="4" t="str">
        <f t="shared" si="74"/>
        <v>ROW</v>
      </c>
      <c r="C281" s="80">
        <f t="shared" si="75"/>
        <v>5.53125</v>
      </c>
      <c r="D281" s="80">
        <f t="shared" si="76"/>
        <v>4.8991215863413924</v>
      </c>
      <c r="E281" s="96">
        <f t="shared" si="71"/>
        <v>10.430371586341392</v>
      </c>
      <c r="F281" s="80">
        <f t="shared" si="77"/>
        <v>19.125</v>
      </c>
      <c r="G281" s="80">
        <f t="shared" si="78"/>
        <v>0.37981777825695484</v>
      </c>
      <c r="H281" s="96">
        <f t="shared" si="72"/>
        <v>19.504817778256953</v>
      </c>
    </row>
    <row r="282" spans="1:8" ht="15" thickBot="1">
      <c r="A282" s="1">
        <f t="shared" si="73"/>
        <v>19</v>
      </c>
      <c r="B282" s="4" t="str">
        <f t="shared" si="74"/>
        <v>SOY</v>
      </c>
      <c r="C282" s="80">
        <f t="shared" si="75"/>
        <v>5.53125</v>
      </c>
      <c r="D282" s="80">
        <f t="shared" si="76"/>
        <v>9.72567498212487</v>
      </c>
      <c r="E282" s="96">
        <f t="shared" si="71"/>
        <v>15.25692498212487</v>
      </c>
      <c r="F282" s="80">
        <f t="shared" si="77"/>
        <v>19.125</v>
      </c>
      <c r="G282" s="80">
        <f t="shared" si="78"/>
        <v>0.22780153636483222</v>
      </c>
      <c r="H282" s="96">
        <f t="shared" si="72"/>
        <v>19.352801536364833</v>
      </c>
    </row>
    <row r="283" spans="1:8" ht="15" thickBot="1">
      <c r="A283" s="1" t="s">
        <v>41</v>
      </c>
      <c r="B283" s="11"/>
      <c r="C283" s="14">
        <f t="shared" ref="C283:D283" si="79">AVERAGE(C264:C282)</f>
        <v>5.53125</v>
      </c>
      <c r="D283" s="14">
        <f t="shared" si="79"/>
        <v>9.7129667677727749</v>
      </c>
      <c r="E283" s="14">
        <f>AVERAGE(E264:E282)</f>
        <v>15.244216767772775</v>
      </c>
      <c r="F283" s="14">
        <f t="shared" ref="F283:G283" si="80">AVERAGE(F264:F282)</f>
        <v>19.125</v>
      </c>
      <c r="G283" s="14">
        <f t="shared" si="80"/>
        <v>0.43466701233617977</v>
      </c>
      <c r="H283" s="14">
        <f>AVERAGE(H264:H282)</f>
        <v>19.559667012336181</v>
      </c>
    </row>
    <row r="284" spans="1:8" ht="15" thickBot="1">
      <c r="A284" s="1" t="s">
        <v>175</v>
      </c>
      <c r="B284" s="11"/>
      <c r="C284" s="14">
        <f>SUMPRODUCT(C264:C282,'Fibre network'!$H8:$H26)/'Fibre network'!$H27</f>
        <v>5.53125</v>
      </c>
      <c r="D284" s="14">
        <f>SUMPRODUCT(D264:D282,'Fibre network'!$H8:$H26)/'Fibre network'!$H27</f>
        <v>7.9013437352989371</v>
      </c>
      <c r="E284" s="14">
        <f>SUMPRODUCT(E264:E282,'Fibre network'!$H8:$H26)/'Fibre network'!$H27</f>
        <v>13.432593735298939</v>
      </c>
      <c r="F284" s="14">
        <f>SUMPRODUCT(F264:F282,'Fibre network'!$H8:$H26)/'Fibre network'!$H27</f>
        <v>19.125</v>
      </c>
      <c r="G284" s="14">
        <f>SUMPRODUCT(G264:G282,'Fibre network'!$H8:$H26)/'Fibre network'!$H27</f>
        <v>0.23310580842771592</v>
      </c>
      <c r="H284" s="14">
        <f>SUMPRODUCT(H264:H282,'Fibre network'!$H8:$H26)/'Fibre network'!$H27</f>
        <v>19.358105808427716</v>
      </c>
    </row>
  </sheetData>
  <mergeCells count="102">
    <mergeCell ref="T89:T90"/>
    <mergeCell ref="U89:U90"/>
    <mergeCell ref="B145:B147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N89:N90"/>
    <mergeCell ref="L89:L90"/>
    <mergeCell ref="C117:C118"/>
    <mergeCell ref="D117:D118"/>
    <mergeCell ref="E117:E118"/>
    <mergeCell ref="G117:G118"/>
    <mergeCell ref="H117:H118"/>
    <mergeCell ref="D89:D90"/>
    <mergeCell ref="I89:I90"/>
    <mergeCell ref="J117:J118"/>
    <mergeCell ref="J89:J90"/>
    <mergeCell ref="K89:K90"/>
    <mergeCell ref="R89:R90"/>
    <mergeCell ref="N5:N6"/>
    <mergeCell ref="K33:K34"/>
    <mergeCell ref="L33:L34"/>
    <mergeCell ref="N61:N62"/>
    <mergeCell ref="O61:O62"/>
    <mergeCell ref="G231:G232"/>
    <mergeCell ref="H231:H232"/>
    <mergeCell ref="I231:I232"/>
    <mergeCell ref="B261:B263"/>
    <mergeCell ref="C261:C262"/>
    <mergeCell ref="D261:D262"/>
    <mergeCell ref="E261:E262"/>
    <mergeCell ref="F261:F262"/>
    <mergeCell ref="G261:G262"/>
    <mergeCell ref="B231:B233"/>
    <mergeCell ref="E231:E232"/>
    <mergeCell ref="F231:F232"/>
    <mergeCell ref="H261:H262"/>
    <mergeCell ref="M5:M6"/>
    <mergeCell ref="E174:E175"/>
    <mergeCell ref="F174:F175"/>
    <mergeCell ref="B174:B176"/>
    <mergeCell ref="C174:C175"/>
    <mergeCell ref="D174:D175"/>
    <mergeCell ref="I117:I118"/>
    <mergeCell ref="P89:P90"/>
    <mergeCell ref="Q89:Q90"/>
    <mergeCell ref="O89:O90"/>
    <mergeCell ref="B89:B91"/>
    <mergeCell ref="C89:C90"/>
    <mergeCell ref="E89:E90"/>
    <mergeCell ref="F89:F90"/>
    <mergeCell ref="G89:G90"/>
    <mergeCell ref="H89:H90"/>
    <mergeCell ref="L61:L62"/>
    <mergeCell ref="M61:M62"/>
    <mergeCell ref="D61:D62"/>
    <mergeCell ref="G61:G62"/>
    <mergeCell ref="J61:J62"/>
    <mergeCell ref="K61:K62"/>
    <mergeCell ref="H61:H62"/>
    <mergeCell ref="I61:I62"/>
    <mergeCell ref="S89:S90"/>
    <mergeCell ref="M89:M90"/>
    <mergeCell ref="K5:K6"/>
    <mergeCell ref="L5:L6"/>
    <mergeCell ref="I33:I34"/>
    <mergeCell ref="E33:E34"/>
    <mergeCell ref="F33:F34"/>
    <mergeCell ref="J33:J34"/>
    <mergeCell ref="G33:G34"/>
    <mergeCell ref="H5:H6"/>
    <mergeCell ref="H33:H34"/>
    <mergeCell ref="E5:E6"/>
    <mergeCell ref="I5:I6"/>
    <mergeCell ref="J5:J6"/>
    <mergeCell ref="C5:C6"/>
    <mergeCell ref="G5:G6"/>
    <mergeCell ref="B5:B7"/>
    <mergeCell ref="B61:B63"/>
    <mergeCell ref="D5:D6"/>
    <mergeCell ref="F5:F6"/>
    <mergeCell ref="C61:C62"/>
    <mergeCell ref="E61:E62"/>
    <mergeCell ref="F61:F62"/>
    <mergeCell ref="C33:C34"/>
    <mergeCell ref="D33:D34"/>
    <mergeCell ref="C231:C232"/>
    <mergeCell ref="D231:D232"/>
    <mergeCell ref="G202:G203"/>
    <mergeCell ref="B202:B204"/>
    <mergeCell ref="C202:C203"/>
    <mergeCell ref="D202:D203"/>
    <mergeCell ref="E202:E203"/>
    <mergeCell ref="F202:F203"/>
    <mergeCell ref="B33:B35"/>
    <mergeCell ref="F117:F118"/>
    <mergeCell ref="B117:B119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/>
  </sheetPr>
  <dimension ref="A1:AJ130"/>
  <sheetViews>
    <sheetView workbookViewId="0">
      <selection activeCell="O16" sqref="O16"/>
    </sheetView>
  </sheetViews>
  <sheetFormatPr baseColWidth="10" defaultColWidth="8.83203125" defaultRowHeight="14" x14ac:dyDescent="0"/>
  <sheetData>
    <row r="1" spans="1:36" ht="15">
      <c r="A1" s="99"/>
      <c r="B1" s="100" t="s">
        <v>223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</row>
    <row r="3" spans="1:36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</row>
    <row r="4" spans="1:36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</row>
    <row r="5" spans="1:36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</row>
    <row r="6" spans="1:36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</row>
    <row r="7" spans="1:36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</row>
    <row r="8" spans="1:36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</row>
    <row r="9" spans="1:36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</row>
    <row r="10" spans="1:36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</row>
    <row r="11" spans="1:36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</row>
    <row r="12" spans="1:36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</row>
    <row r="13" spans="1:36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</row>
    <row r="14" spans="1:36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</row>
    <row r="15" spans="1:36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</row>
    <row r="16" spans="1:36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</row>
    <row r="17" spans="1:36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</row>
    <row r="18" spans="1:36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</row>
    <row r="19" spans="1:36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</row>
    <row r="20" spans="1:36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</row>
    <row r="21" spans="1:36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</row>
    <row r="22" spans="1:36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</row>
    <row r="23" spans="1:36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</row>
    <row r="24" spans="1:36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</row>
    <row r="25" spans="1:36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</row>
    <row r="26" spans="1:3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</row>
    <row r="27" spans="1:3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</row>
    <row r="28" spans="1:36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</row>
    <row r="29" spans="1:36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</row>
    <row r="30" spans="1:36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</row>
    <row r="31" spans="1:36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6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  <row r="33" spans="1:36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</row>
    <row r="34" spans="1:36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</row>
    <row r="35" spans="1:36">
      <c r="A35" s="99"/>
      <c r="B35" s="99"/>
      <c r="C35" s="99"/>
      <c r="D35" s="99"/>
      <c r="E35" s="123" t="s">
        <v>224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</row>
    <row r="36" spans="1:36">
      <c r="A36" s="99"/>
      <c r="B36" s="99"/>
      <c r="C36" s="99"/>
      <c r="D36" s="99"/>
      <c r="E36" s="99" t="s">
        <v>227</v>
      </c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</row>
    <row r="37" spans="1:36">
      <c r="A37" s="99"/>
      <c r="B37" s="99"/>
      <c r="C37" s="99"/>
      <c r="D37" s="99"/>
      <c r="E37" s="99" t="s">
        <v>225</v>
      </c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</row>
    <row r="38" spans="1:36">
      <c r="A38" s="99"/>
      <c r="B38" s="99"/>
      <c r="C38" s="99"/>
      <c r="D38" s="99"/>
      <c r="E38" s="99" t="s">
        <v>226</v>
      </c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</row>
    <row r="39" spans="1:36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</row>
    <row r="40" spans="1:36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</row>
    <row r="41" spans="1:36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</row>
    <row r="42" spans="1:36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</row>
    <row r="43" spans="1:36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</row>
    <row r="44" spans="1:36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</row>
    <row r="45" spans="1:36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</row>
    <row r="46" spans="1:36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</row>
    <row r="47" spans="1:36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</row>
    <row r="48" spans="1:36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</row>
    <row r="49" spans="1:36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</row>
    <row r="50" spans="1:36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</row>
    <row r="51" spans="1:36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</row>
    <row r="52" spans="1:36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</row>
    <row r="53" spans="1:36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</row>
    <row r="54" spans="1:36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</row>
    <row r="55" spans="1:36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</row>
    <row r="56" spans="1:36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</row>
    <row r="57" spans="1:36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</row>
    <row r="58" spans="1:36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</row>
    <row r="59" spans="1:36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</row>
    <row r="60" spans="1:36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</row>
    <row r="61" spans="1:36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</row>
    <row r="62" spans="1:36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</row>
    <row r="63" spans="1:36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</row>
    <row r="64" spans="1:36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</row>
    <row r="65" spans="1:36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</row>
    <row r="66" spans="1:36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</row>
    <row r="67" spans="1:36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</row>
    <row r="68" spans="1:36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</row>
    <row r="69" spans="1:36">
      <c r="A69" s="99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</row>
    <row r="70" spans="1:36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</row>
    <row r="71" spans="1:36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</row>
    <row r="72" spans="1:36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</row>
    <row r="73" spans="1:36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</row>
    <row r="74" spans="1:36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</row>
    <row r="75" spans="1:36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</row>
    <row r="76" spans="1:36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</row>
    <row r="77" spans="1:36">
      <c r="A77" s="99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</row>
    <row r="78" spans="1:36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</row>
    <row r="79" spans="1:36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</row>
    <row r="80" spans="1:36">
      <c r="A80" s="99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</row>
    <row r="81" spans="1:36">
      <c r="A81" s="99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</row>
    <row r="82" spans="1:36">
      <c r="A82" s="99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</row>
    <row r="83" spans="1:36">
      <c r="A83" s="99"/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</row>
    <row r="84" spans="1:36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</row>
    <row r="85" spans="1:36">
      <c r="A85" s="99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</row>
    <row r="86" spans="1:36">
      <c r="A86" s="99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</row>
    <row r="87" spans="1:36">
      <c r="A87" s="99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</row>
    <row r="88" spans="1:36">
      <c r="A88" s="99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</row>
    <row r="89" spans="1:36">
      <c r="A89" s="99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</row>
    <row r="90" spans="1:36">
      <c r="A90" s="99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</row>
    <row r="91" spans="1:36">
      <c r="A91" s="99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</row>
    <row r="92" spans="1:36">
      <c r="A92" s="99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</row>
    <row r="93" spans="1:36">
      <c r="A93" s="99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</row>
    <row r="94" spans="1:36">
      <c r="A94" s="99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</row>
    <row r="95" spans="1:36">
      <c r="A95" s="99"/>
      <c r="B95" s="99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</row>
    <row r="96" spans="1:36">
      <c r="A96" s="99"/>
      <c r="B96" s="99"/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</row>
    <row r="97" spans="1:36">
      <c r="A97" s="99"/>
      <c r="B97" s="99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</row>
    <row r="98" spans="1:36">
      <c r="A98" s="99"/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</row>
    <row r="99" spans="1:36">
      <c r="A99" s="99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</row>
    <row r="100" spans="1:36">
      <c r="A100" s="99"/>
      <c r="B100" s="99"/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</row>
    <row r="101" spans="1:36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</row>
    <row r="102" spans="1:36">
      <c r="A102" s="99"/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</row>
    <row r="103" spans="1:36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</row>
    <row r="104" spans="1:36">
      <c r="A104" s="99"/>
      <c r="B104" s="99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</row>
    <row r="105" spans="1:36">
      <c r="A105" s="99"/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</row>
    <row r="106" spans="1:36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</row>
    <row r="107" spans="1:36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</row>
    <row r="108" spans="1:36">
      <c r="A108" s="99"/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</row>
    <row r="109" spans="1:36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</row>
    <row r="110" spans="1:36">
      <c r="A110" s="99"/>
      <c r="B110" s="99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</row>
    <row r="111" spans="1:36">
      <c r="A111" s="99"/>
      <c r="B111" s="99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</row>
    <row r="112" spans="1:36">
      <c r="A112" s="99"/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</row>
    <row r="113" spans="1:36">
      <c r="A113" s="99"/>
      <c r="B113" s="99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</row>
    <row r="114" spans="1:36">
      <c r="A114" s="99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</row>
    <row r="115" spans="1:36">
      <c r="A115" s="99"/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</row>
    <row r="116" spans="1:36">
      <c r="A116" s="99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</row>
    <row r="117" spans="1:36">
      <c r="A117" s="99"/>
      <c r="B117" s="9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</row>
    <row r="118" spans="1:36">
      <c r="A118" s="99"/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</row>
    <row r="119" spans="1:36">
      <c r="A119" s="99"/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</row>
    <row r="120" spans="1:36">
      <c r="A120" s="99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</row>
    <row r="121" spans="1:36">
      <c r="A121" s="99"/>
      <c r="B121" s="99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</row>
    <row r="122" spans="1:36">
      <c r="A122" s="99"/>
      <c r="B122" s="99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</row>
    <row r="123" spans="1:36">
      <c r="A123" s="99"/>
      <c r="B123" s="99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</row>
    <row r="124" spans="1:36">
      <c r="A124" s="99"/>
      <c r="B124" s="99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</row>
    <row r="125" spans="1:36">
      <c r="A125" s="99"/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</row>
    <row r="126" spans="1:36">
      <c r="A126" s="99"/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</row>
    <row r="127" spans="1:36">
      <c r="A127" s="99"/>
      <c r="B127" s="99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</row>
    <row r="128" spans="1:36">
      <c r="A128" s="99"/>
      <c r="B128" s="99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B128" s="99"/>
      <c r="AC128" s="99"/>
      <c r="AD128" s="99"/>
      <c r="AE128" s="99"/>
      <c r="AF128" s="99"/>
      <c r="AG128" s="99"/>
      <c r="AH128" s="99"/>
      <c r="AI128" s="99"/>
      <c r="AJ128" s="99"/>
    </row>
    <row r="129" spans="1:36">
      <c r="A129" s="99"/>
      <c r="B129" s="9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</row>
    <row r="130" spans="1:36">
      <c r="A130" s="99"/>
      <c r="B130" s="99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/>
  </sheetPr>
  <dimension ref="A1:T31"/>
  <sheetViews>
    <sheetView showGridLines="0" workbookViewId="0">
      <selection activeCell="N46" sqref="N46"/>
    </sheetView>
  </sheetViews>
  <sheetFormatPr baseColWidth="10" defaultColWidth="12.5" defaultRowHeight="12" x14ac:dyDescent="0"/>
  <cols>
    <col min="1" max="16384" width="12.5" style="110"/>
  </cols>
  <sheetData>
    <row r="1" spans="1:1" s="109" customFormat="1" ht="18">
      <c r="A1" s="30" t="s">
        <v>209</v>
      </c>
    </row>
    <row r="3" spans="1:1" ht="14">
      <c r="A3" s="5"/>
    </row>
    <row r="24" spans="1:20" ht="14">
      <c r="B24" s="114"/>
      <c r="C24" s="112"/>
      <c r="D24" s="112"/>
      <c r="E24" s="112"/>
      <c r="F24" s="112"/>
      <c r="G24" s="112"/>
      <c r="H24" s="112"/>
      <c r="I24" s="115"/>
      <c r="L24" s="116"/>
      <c r="M24" s="113"/>
      <c r="N24" s="113"/>
      <c r="O24" s="113"/>
      <c r="P24" s="113"/>
      <c r="Q24" s="113"/>
      <c r="R24" s="113"/>
      <c r="S24" s="113"/>
      <c r="T24" s="117"/>
    </row>
    <row r="25" spans="1:20" ht="15">
      <c r="A25" s="118" t="s">
        <v>144</v>
      </c>
      <c r="B25" s="111"/>
      <c r="C25" s="59"/>
      <c r="D25" s="59"/>
      <c r="E25" s="59"/>
      <c r="F25" s="59"/>
      <c r="G25" s="118" t="s">
        <v>145</v>
      </c>
      <c r="H25" s="58"/>
      <c r="I25" s="58"/>
      <c r="J25" s="120"/>
      <c r="K25" s="58"/>
      <c r="L25" s="116"/>
      <c r="M25" s="113"/>
      <c r="N25" s="113"/>
      <c r="O25" s="113"/>
      <c r="P25" s="113"/>
      <c r="Q25" s="113"/>
      <c r="R25" s="113"/>
      <c r="S25" s="113"/>
      <c r="T25" s="117"/>
    </row>
    <row r="26" spans="1:20" ht="14">
      <c r="A26" s="119"/>
      <c r="B26" s="95"/>
      <c r="C26" s="58"/>
      <c r="D26" s="58" t="s">
        <v>150</v>
      </c>
      <c r="E26" s="58"/>
      <c r="F26" s="58"/>
      <c r="G26" s="119"/>
      <c r="H26" s="89"/>
      <c r="I26" s="58"/>
      <c r="J26" s="58" t="s">
        <v>147</v>
      </c>
      <c r="K26" s="58"/>
    </row>
    <row r="27" spans="1:20" ht="14">
      <c r="A27" s="119"/>
      <c r="B27" s="74"/>
      <c r="C27" s="58"/>
      <c r="D27" s="58" t="s">
        <v>151</v>
      </c>
      <c r="E27" s="58"/>
      <c r="F27" s="58"/>
      <c r="G27" s="119"/>
      <c r="H27" s="75"/>
      <c r="I27" s="58"/>
      <c r="J27" s="58" t="s">
        <v>146</v>
      </c>
      <c r="K27" s="58"/>
    </row>
    <row r="28" spans="1:20" ht="14">
      <c r="A28" s="119"/>
      <c r="B28" s="88"/>
      <c r="C28" s="58"/>
      <c r="D28" s="58" t="s">
        <v>152</v>
      </c>
      <c r="E28" s="58"/>
      <c r="F28" s="58"/>
      <c r="G28" s="119"/>
      <c r="H28" s="66"/>
      <c r="I28" s="58"/>
      <c r="J28" s="58" t="s">
        <v>141</v>
      </c>
      <c r="K28" s="58"/>
    </row>
    <row r="29" spans="1:20" ht="14">
      <c r="A29" s="119"/>
      <c r="B29" s="66"/>
      <c r="C29" s="58"/>
      <c r="D29" s="58" t="s">
        <v>142</v>
      </c>
      <c r="E29" s="58"/>
      <c r="F29" s="58"/>
      <c r="G29" s="119"/>
      <c r="H29" s="73"/>
      <c r="I29" s="58"/>
      <c r="J29" s="58" t="s">
        <v>148</v>
      </c>
      <c r="K29" s="58"/>
    </row>
    <row r="30" spans="1:20" ht="14">
      <c r="A30" s="119"/>
      <c r="B30" s="77"/>
      <c r="C30" s="58"/>
      <c r="D30" s="58" t="s">
        <v>143</v>
      </c>
      <c r="E30" s="58"/>
      <c r="F30" s="58"/>
      <c r="G30" s="119"/>
      <c r="H30" s="143"/>
      <c r="I30" s="58"/>
      <c r="J30" s="58" t="s">
        <v>178</v>
      </c>
      <c r="K30" s="58"/>
    </row>
    <row r="31" spans="1:20" ht="14">
      <c r="A31" s="119"/>
      <c r="B31" s="58"/>
      <c r="C31" s="58"/>
      <c r="D31" s="58"/>
      <c r="E31" s="58"/>
      <c r="F31" s="58"/>
      <c r="G31" s="119"/>
      <c r="H31" s="58"/>
      <c r="I31" s="58"/>
      <c r="J31" s="58"/>
      <c r="K31" s="58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7"/>
  </sheetPr>
  <dimension ref="A1:X111"/>
  <sheetViews>
    <sheetView showGridLines="0" tabSelected="1" zoomScale="125" zoomScaleNormal="125" zoomScalePageLayoutView="125" workbookViewId="0">
      <selection activeCell="G21" sqref="G21"/>
    </sheetView>
  </sheetViews>
  <sheetFormatPr baseColWidth="10" defaultColWidth="8.83203125" defaultRowHeight="14" x14ac:dyDescent="0"/>
  <cols>
    <col min="3" max="3" width="16.6640625" customWidth="1"/>
    <col min="4" max="4" width="9.5" customWidth="1"/>
    <col min="5" max="5" width="16.6640625" customWidth="1"/>
    <col min="6" max="6" width="9.5" customWidth="1"/>
    <col min="7" max="7" width="16.6640625" customWidth="1"/>
    <col min="8" max="8" width="9.5" customWidth="1"/>
    <col min="9" max="9" width="16.6640625" customWidth="1"/>
    <col min="11" max="11" width="16.6640625" customWidth="1"/>
  </cols>
  <sheetData>
    <row r="1" spans="1:24" ht="18">
      <c r="A1" s="30" t="s">
        <v>339</v>
      </c>
    </row>
    <row r="2" spans="1:24" s="99" customFormat="1">
      <c r="C2" s="58"/>
      <c r="D2" s="58"/>
      <c r="E2" s="58"/>
      <c r="F2" s="58"/>
      <c r="H2" s="58"/>
      <c r="V2" s="101"/>
    </row>
    <row r="3" spans="1:24" s="99" customFormat="1" ht="18">
      <c r="C3" s="145" t="s">
        <v>328</v>
      </c>
      <c r="D3" s="146"/>
      <c r="E3" s="146"/>
      <c r="F3" s="146"/>
      <c r="G3" s="146"/>
      <c r="H3" s="147"/>
      <c r="J3" s="16"/>
      <c r="X3" s="101"/>
    </row>
    <row r="4" spans="1:24" s="99" customFormat="1" ht="15" thickBot="1">
      <c r="C4" s="148"/>
      <c r="D4" s="149"/>
      <c r="E4" s="149"/>
      <c r="F4" s="149"/>
      <c r="G4" s="149"/>
      <c r="H4" s="150"/>
      <c r="X4" s="101"/>
    </row>
    <row r="5" spans="1:24" s="99" customFormat="1" ht="15" thickBot="1">
      <c r="C5" s="148" t="s">
        <v>258</v>
      </c>
      <c r="D5" s="149"/>
      <c r="E5" s="149"/>
      <c r="F5" s="149"/>
      <c r="G5" s="103">
        <v>0.01</v>
      </c>
      <c r="H5" s="150"/>
      <c r="X5" s="101"/>
    </row>
    <row r="6" spans="1:24" s="99" customFormat="1" ht="15" thickBot="1">
      <c r="C6" s="148" t="s">
        <v>259</v>
      </c>
      <c r="D6" s="149"/>
      <c r="E6" s="149"/>
      <c r="F6" s="149"/>
      <c r="G6" s="131">
        <v>1</v>
      </c>
      <c r="H6" s="150"/>
      <c r="X6" s="101"/>
    </row>
    <row r="7" spans="1:24" s="99" customFormat="1" ht="15" thickBot="1">
      <c r="C7" s="148" t="s">
        <v>261</v>
      </c>
      <c r="D7" s="149"/>
      <c r="E7" s="149"/>
      <c r="F7" s="149"/>
      <c r="G7" s="131">
        <v>1</v>
      </c>
      <c r="H7" s="150"/>
      <c r="X7" s="101"/>
    </row>
    <row r="8" spans="1:24" s="99" customFormat="1" ht="15" thickBot="1">
      <c r="C8" s="148" t="s">
        <v>260</v>
      </c>
      <c r="D8" s="149"/>
      <c r="E8" s="149"/>
      <c r="F8" s="149"/>
      <c r="G8" s="131">
        <v>1</v>
      </c>
      <c r="H8" s="150"/>
      <c r="X8" s="101"/>
    </row>
    <row r="9" spans="1:24" s="99" customFormat="1" ht="15" thickBot="1">
      <c r="C9" s="148" t="s">
        <v>267</v>
      </c>
      <c r="D9" s="149"/>
      <c r="E9" s="149"/>
      <c r="F9" s="149"/>
      <c r="G9" s="130">
        <v>0.01</v>
      </c>
      <c r="H9" s="150"/>
      <c r="X9" s="101"/>
    </row>
    <row r="10" spans="1:24" s="99" customFormat="1" ht="15" thickBot="1">
      <c r="C10" s="148" t="s">
        <v>268</v>
      </c>
      <c r="D10" s="149"/>
      <c r="E10" s="149"/>
      <c r="F10" s="149"/>
      <c r="G10" s="130">
        <v>0.01</v>
      </c>
      <c r="H10" s="150"/>
      <c r="X10" s="101"/>
    </row>
    <row r="11" spans="1:24" s="99" customFormat="1" ht="15" thickBot="1">
      <c r="C11" s="148" t="s">
        <v>269</v>
      </c>
      <c r="D11" s="149"/>
      <c r="E11" s="149"/>
      <c r="F11" s="149"/>
      <c r="G11" s="130">
        <v>0.01</v>
      </c>
      <c r="H11" s="150"/>
      <c r="X11" s="101"/>
    </row>
    <row r="12" spans="1:24" s="99" customFormat="1" ht="15" thickBot="1">
      <c r="C12" s="148" t="s">
        <v>266</v>
      </c>
      <c r="D12" s="149"/>
      <c r="E12" s="149"/>
      <c r="F12" s="149"/>
      <c r="G12" s="132" t="e">
        <f>(G$5-G9)/(1-((1+G9)/(1+G$5))^G6)</f>
        <v>#DIV/0!</v>
      </c>
      <c r="H12" s="150"/>
      <c r="X12" s="101"/>
    </row>
    <row r="13" spans="1:24" s="99" customFormat="1" ht="15" thickBot="1">
      <c r="C13" s="148" t="s">
        <v>265</v>
      </c>
      <c r="D13" s="149"/>
      <c r="E13" s="149"/>
      <c r="F13" s="149"/>
      <c r="G13" s="132" t="e">
        <f>(G$5-G10)/(1-((1+G10)/(1+G$5))^G7)</f>
        <v>#DIV/0!</v>
      </c>
      <c r="H13" s="150"/>
      <c r="X13" s="101"/>
    </row>
    <row r="14" spans="1:24" s="99" customFormat="1" ht="15" thickBot="1">
      <c r="C14" s="148" t="s">
        <v>264</v>
      </c>
      <c r="D14" s="149"/>
      <c r="E14" s="149"/>
      <c r="F14" s="149"/>
      <c r="G14" s="132" t="e">
        <f>(G$5-G11)/(1-((1+G11)/(1+G$5))^G8)</f>
        <v>#DIV/0!</v>
      </c>
      <c r="H14" s="150"/>
      <c r="X14" s="101"/>
    </row>
    <row r="15" spans="1:24" ht="15" thickBot="1">
      <c r="C15" s="151"/>
      <c r="D15" s="152"/>
      <c r="E15" s="152"/>
      <c r="F15" s="152"/>
      <c r="G15" s="152"/>
      <c r="H15" s="150"/>
      <c r="J15" s="102"/>
    </row>
    <row r="16" spans="1:24" ht="15" thickBot="1">
      <c r="C16" s="151" t="s">
        <v>329</v>
      </c>
      <c r="D16" s="152"/>
      <c r="E16" s="152"/>
      <c r="F16" s="152"/>
      <c r="G16" s="131">
        <v>1</v>
      </c>
      <c r="H16" s="150"/>
    </row>
    <row r="17" spans="3:24">
      <c r="C17" s="151"/>
      <c r="D17" s="152"/>
      <c r="E17" s="152"/>
      <c r="F17" s="152"/>
      <c r="G17" s="152"/>
      <c r="H17" s="150"/>
    </row>
    <row r="18" spans="3:24" s="99" customFormat="1" ht="18">
      <c r="C18" s="153" t="s">
        <v>330</v>
      </c>
      <c r="D18" s="149"/>
      <c r="E18" s="149"/>
      <c r="F18" s="149"/>
      <c r="G18" s="149"/>
      <c r="H18" s="154"/>
      <c r="J18" s="16"/>
      <c r="X18" s="101"/>
    </row>
    <row r="19" spans="3:24" s="99" customFormat="1">
      <c r="C19" s="148"/>
      <c r="D19" s="149"/>
      <c r="E19" s="149"/>
      <c r="F19" s="149"/>
      <c r="G19" s="149"/>
      <c r="H19" s="150"/>
      <c r="X19" s="101"/>
    </row>
    <row r="20" spans="3:24" s="99" customFormat="1" ht="16" thickBot="1">
      <c r="C20" s="155" t="s">
        <v>334</v>
      </c>
      <c r="D20" s="149"/>
      <c r="E20" s="149"/>
      <c r="F20" s="149"/>
      <c r="G20" s="149"/>
      <c r="H20" s="150"/>
      <c r="X20" s="101"/>
    </row>
    <row r="21" spans="3:24" ht="15" thickBot="1">
      <c r="C21" s="151" t="s">
        <v>324</v>
      </c>
      <c r="D21" s="152"/>
      <c r="E21" s="152"/>
      <c r="F21" s="152"/>
      <c r="G21" s="138">
        <f>C110</f>
        <v>0</v>
      </c>
      <c r="H21" s="150"/>
    </row>
    <row r="22" spans="3:24" ht="15" thickBot="1">
      <c r="C22" s="151" t="s">
        <v>325</v>
      </c>
      <c r="D22" s="152"/>
      <c r="E22" s="152"/>
      <c r="F22" s="152"/>
      <c r="G22" s="138">
        <f>G110</f>
        <v>0</v>
      </c>
      <c r="H22" s="150"/>
    </row>
    <row r="23" spans="3:24" ht="15" thickBot="1">
      <c r="C23" s="151" t="s">
        <v>331</v>
      </c>
      <c r="D23" s="152"/>
      <c r="E23" s="152"/>
      <c r="F23" s="152"/>
      <c r="G23" s="139" t="e">
        <f>E111</f>
        <v>#DIV/0!</v>
      </c>
      <c r="H23" s="150"/>
    </row>
    <row r="24" spans="3:24" ht="15" thickBot="1">
      <c r="C24" s="151" t="s">
        <v>332</v>
      </c>
      <c r="D24" s="152"/>
      <c r="E24" s="152"/>
      <c r="F24" s="152"/>
      <c r="G24" s="139" t="e">
        <f>I111</f>
        <v>#DIV/0!</v>
      </c>
      <c r="H24" s="150"/>
    </row>
    <row r="25" spans="3:24">
      <c r="C25" s="151"/>
      <c r="D25" s="152"/>
      <c r="E25" s="152"/>
      <c r="F25" s="152"/>
      <c r="G25" s="152"/>
      <c r="H25" s="150"/>
    </row>
    <row r="26" spans="3:24" ht="16" thickBot="1">
      <c r="C26" s="155" t="s">
        <v>335</v>
      </c>
      <c r="D26" s="149"/>
      <c r="E26" s="149"/>
      <c r="F26" s="149"/>
      <c r="G26" s="149"/>
      <c r="H26" s="150"/>
    </row>
    <row r="27" spans="3:24" ht="15" thickBot="1">
      <c r="C27" s="151" t="s">
        <v>336</v>
      </c>
      <c r="D27" s="152"/>
      <c r="E27" s="152"/>
      <c r="F27" s="152"/>
      <c r="G27" s="138">
        <f>E59</f>
        <v>653.28248353329923</v>
      </c>
      <c r="H27" s="150"/>
    </row>
    <row r="28" spans="3:24" ht="15" thickBot="1">
      <c r="C28" s="151" t="s">
        <v>331</v>
      </c>
      <c r="D28" s="152"/>
      <c r="E28" s="152"/>
      <c r="F28" s="152"/>
      <c r="G28" s="139" t="e">
        <f>G60</f>
        <v>#DIV/0!</v>
      </c>
      <c r="H28" s="150"/>
    </row>
    <row r="29" spans="3:24" ht="15" thickBot="1">
      <c r="C29" s="151" t="s">
        <v>332</v>
      </c>
      <c r="D29" s="152"/>
      <c r="E29" s="152"/>
      <c r="F29" s="152"/>
      <c r="G29" s="139" t="e">
        <f>I60</f>
        <v>#DIV/0!</v>
      </c>
      <c r="H29" s="150"/>
    </row>
    <row r="30" spans="3:24">
      <c r="C30" s="151"/>
      <c r="D30" s="152"/>
      <c r="E30" s="152"/>
      <c r="F30" s="152"/>
      <c r="G30" s="152"/>
      <c r="H30" s="150"/>
    </row>
    <row r="31" spans="3:24">
      <c r="C31" s="156"/>
      <c r="D31" s="157"/>
      <c r="E31" s="157"/>
      <c r="F31" s="157"/>
      <c r="G31" s="157"/>
      <c r="H31" s="158"/>
    </row>
    <row r="34" spans="1:9" ht="18">
      <c r="A34" s="30" t="s">
        <v>333</v>
      </c>
    </row>
    <row r="35" spans="1:9" ht="18">
      <c r="A35" s="30"/>
      <c r="B35" s="144" t="s">
        <v>340</v>
      </c>
    </row>
    <row r="36" spans="1:9" ht="15" thickBot="1"/>
    <row r="37" spans="1:9" ht="14" customHeight="1">
      <c r="A37" s="1"/>
      <c r="B37" s="160" t="s">
        <v>22</v>
      </c>
      <c r="C37" s="160" t="s">
        <v>315</v>
      </c>
      <c r="E37" s="160" t="s">
        <v>279</v>
      </c>
      <c r="G37" s="160" t="s">
        <v>317</v>
      </c>
      <c r="I37" s="160" t="s">
        <v>316</v>
      </c>
    </row>
    <row r="38" spans="1:9" ht="15" thickBot="1">
      <c r="A38" s="1"/>
      <c r="B38" s="161"/>
      <c r="C38" s="162"/>
      <c r="D38" s="97" t="s">
        <v>320</v>
      </c>
      <c r="E38" s="162"/>
      <c r="F38" s="97" t="s">
        <v>318</v>
      </c>
      <c r="G38" s="162"/>
      <c r="H38" s="97" t="s">
        <v>319</v>
      </c>
      <c r="I38" s="162"/>
    </row>
    <row r="39" spans="1:9" ht="15" thickBot="1">
      <c r="A39" s="1"/>
      <c r="B39" s="162"/>
      <c r="C39" s="127" t="s">
        <v>202</v>
      </c>
      <c r="E39" s="127" t="s">
        <v>202</v>
      </c>
      <c r="G39" s="127" t="s">
        <v>202</v>
      </c>
      <c r="I39" s="127" t="s">
        <v>202</v>
      </c>
    </row>
    <row r="40" spans="1:9" ht="15" thickBot="1">
      <c r="A40" s="1">
        <v>1</v>
      </c>
      <c r="B40" s="4" t="str">
        <f>'Fibre costs'!B8</f>
        <v>AAA</v>
      </c>
      <c r="C40" s="140">
        <f>'Fibre costs'!F120</f>
        <v>175.71231390954091</v>
      </c>
      <c r="E40" s="140">
        <f>C40*'Fibre network'!H8/1000000</f>
        <v>35.248944444137365</v>
      </c>
      <c r="G40" s="140" t="e">
        <f>'Fibre costs'!E264+'Fibre costs'!F148</f>
        <v>#DIV/0!</v>
      </c>
      <c r="I40" s="140" t="e">
        <f>'Fibre costs'!J148+'Fibre costs'!H264</f>
        <v>#DIV/0!</v>
      </c>
    </row>
    <row r="41" spans="1:9" ht="15" thickBot="1">
      <c r="A41" s="1">
        <f t="shared" ref="A41:A58" si="0">A40+1</f>
        <v>2</v>
      </c>
      <c r="B41" s="4" t="str">
        <f>'Fibre costs'!B9</f>
        <v>AST</v>
      </c>
      <c r="C41" s="140">
        <f>'Fibre costs'!F121</f>
        <v>212.0120236245146</v>
      </c>
      <c r="E41" s="140">
        <f>C41*'Fibre network'!H9/1000000</f>
        <v>6.1190910258507403</v>
      </c>
      <c r="G41" s="140" t="e">
        <f>'Fibre costs'!E265+'Fibre costs'!F149</f>
        <v>#DIV/0!</v>
      </c>
      <c r="I41" s="140" t="e">
        <f>'Fibre costs'!J149+'Fibre costs'!H265</f>
        <v>#DIV/0!</v>
      </c>
    </row>
    <row r="42" spans="1:9" ht="15" thickBot="1">
      <c r="A42" s="1">
        <f t="shared" si="0"/>
        <v>3</v>
      </c>
      <c r="B42" s="4" t="str">
        <f>'Fibre costs'!B10</f>
        <v>BUD</v>
      </c>
      <c r="C42" s="140">
        <f>'Fibre costs'!F122</f>
        <v>180.74405078086369</v>
      </c>
      <c r="E42" s="140">
        <f>C42*'Fibre network'!H10/1000000</f>
        <v>66.745705304509684</v>
      </c>
      <c r="G42" s="140" t="e">
        <f>'Fibre costs'!E266+'Fibre costs'!F150</f>
        <v>#DIV/0!</v>
      </c>
      <c r="I42" s="140" t="e">
        <f>'Fibre costs'!J150+'Fibre costs'!H266</f>
        <v>#DIV/0!</v>
      </c>
    </row>
    <row r="43" spans="1:9" ht="15" thickBot="1">
      <c r="A43" s="1">
        <f t="shared" si="0"/>
        <v>4</v>
      </c>
      <c r="B43" s="4" t="str">
        <f>'Fibre costs'!B11</f>
        <v>CEN</v>
      </c>
      <c r="C43" s="140">
        <f>'Fibre costs'!F123</f>
        <v>208.56256090777458</v>
      </c>
      <c r="E43" s="140">
        <f>C43*'Fibre network'!H11/1000000</f>
        <v>66.668482532096505</v>
      </c>
      <c r="G43" s="140" t="e">
        <f>'Fibre costs'!E267+'Fibre costs'!F151</f>
        <v>#DIV/0!</v>
      </c>
      <c r="I43" s="140" t="e">
        <f>'Fibre costs'!J151+'Fibre costs'!H267</f>
        <v>#DIV/0!</v>
      </c>
    </row>
    <row r="44" spans="1:9" ht="15" thickBot="1">
      <c r="A44" s="1">
        <f t="shared" si="0"/>
        <v>5</v>
      </c>
      <c r="B44" s="4" t="str">
        <f>'Fibre costs'!B12</f>
        <v>DEE</v>
      </c>
      <c r="C44" s="140">
        <f>'Fibre costs'!F124</f>
        <v>276.79030416116882</v>
      </c>
      <c r="E44" s="140">
        <f>C44*'Fibre network'!H12/1000000</f>
        <v>33.893526325143441</v>
      </c>
      <c r="G44" s="140" t="e">
        <f>'Fibre costs'!E268+'Fibre costs'!F152</f>
        <v>#DIV/0!</v>
      </c>
      <c r="I44" s="140" t="e">
        <f>'Fibre costs'!J152+'Fibre costs'!H268</f>
        <v>#DIV/0!</v>
      </c>
    </row>
    <row r="45" spans="1:9" ht="15" thickBot="1">
      <c r="A45" s="1">
        <f t="shared" si="0"/>
        <v>6</v>
      </c>
      <c r="B45" s="4" t="str">
        <f>'Fibre costs'!B13</f>
        <v>HAM</v>
      </c>
      <c r="C45" s="140">
        <f>'Fibre costs'!F125</f>
        <v>185.9220865815991</v>
      </c>
      <c r="E45" s="140">
        <f>C45*'Fibre network'!H13/1000000</f>
        <v>17.472771774852102</v>
      </c>
      <c r="G45" s="140" t="e">
        <f>'Fibre costs'!E269+'Fibre costs'!F153</f>
        <v>#DIV/0!</v>
      </c>
      <c r="I45" s="140" t="e">
        <f>'Fibre costs'!J153+'Fibre costs'!H269</f>
        <v>#DIV/0!</v>
      </c>
    </row>
    <row r="46" spans="1:9" ht="15" thickBot="1">
      <c r="A46" s="1">
        <f t="shared" si="0"/>
        <v>7</v>
      </c>
      <c r="B46" s="4" t="str">
        <f>'Fibre costs'!B14</f>
        <v>HIL</v>
      </c>
      <c r="C46" s="140">
        <f>'Fibre costs'!F126</f>
        <v>244.04249871076411</v>
      </c>
      <c r="E46" s="140">
        <f>C46*'Fibre network'!H14/1000000</f>
        <v>1.0337640245387967</v>
      </c>
      <c r="G46" s="140" t="e">
        <f>'Fibre costs'!E270+'Fibre costs'!F154</f>
        <v>#DIV/0!</v>
      </c>
      <c r="I46" s="140" t="e">
        <f>'Fibre costs'!J154+'Fibre costs'!H270</f>
        <v>#DIV/0!</v>
      </c>
    </row>
    <row r="47" spans="1:9" ht="15" thickBot="1">
      <c r="A47" s="1">
        <f t="shared" si="0"/>
        <v>8</v>
      </c>
      <c r="B47" s="4" t="str">
        <f>'Fibre costs'!B15</f>
        <v>HOT</v>
      </c>
      <c r="C47" s="140">
        <f>'Fibre costs'!F127</f>
        <v>172.22427170293798</v>
      </c>
      <c r="E47" s="140">
        <f>C47*'Fibre network'!H15/1000000</f>
        <v>44.39149492851908</v>
      </c>
      <c r="G47" s="140" t="e">
        <f>'Fibre costs'!E271+'Fibre costs'!F155</f>
        <v>#DIV/0!</v>
      </c>
      <c r="I47" s="140" t="e">
        <f>'Fibre costs'!J155+'Fibre costs'!H271</f>
        <v>#DIV/0!</v>
      </c>
    </row>
    <row r="48" spans="1:9" ht="15" thickBot="1">
      <c r="A48" s="1">
        <f t="shared" si="0"/>
        <v>9</v>
      </c>
      <c r="B48" s="4" t="str">
        <f>'Fibre costs'!B16</f>
        <v>IBW</v>
      </c>
      <c r="C48" s="140">
        <f>'Fibre costs'!F128</f>
        <v>222.43100934366291</v>
      </c>
      <c r="E48" s="140">
        <f>C48*'Fibre network'!H16/1000000</f>
        <v>69.999038640450721</v>
      </c>
      <c r="G48" s="140" t="e">
        <f>'Fibre costs'!E272+'Fibre costs'!F156</f>
        <v>#DIV/0!</v>
      </c>
      <c r="I48" s="140" t="e">
        <f>'Fibre costs'!J156+'Fibre costs'!H272</f>
        <v>#DIV/0!</v>
      </c>
    </row>
    <row r="49" spans="1:9" ht="15" thickBot="1">
      <c r="A49" s="1">
        <f t="shared" si="0"/>
        <v>10</v>
      </c>
      <c r="B49" s="4" t="str">
        <f>'Fibre costs'!B17</f>
        <v>ITN</v>
      </c>
      <c r="C49" s="140">
        <f>'Fibre costs'!F129</f>
        <v>173.23045883064694</v>
      </c>
      <c r="E49" s="140">
        <f>C49*'Fibre network'!H17/1000000</f>
        <v>49.936797906192929</v>
      </c>
      <c r="G49" s="140" t="e">
        <f>'Fibre costs'!E273+'Fibre costs'!F157</f>
        <v>#DIV/0!</v>
      </c>
      <c r="I49" s="140" t="e">
        <f>'Fibre costs'!J157+'Fibre costs'!H273</f>
        <v>#DIV/0!</v>
      </c>
    </row>
    <row r="50" spans="1:9" ht="15" thickBot="1">
      <c r="A50" s="1">
        <f t="shared" si="0"/>
        <v>11</v>
      </c>
      <c r="B50" s="4" t="str">
        <f>'Fibre costs'!B18</f>
        <v>JAW</v>
      </c>
      <c r="C50" s="140">
        <f>'Fibre costs'!F130</f>
        <v>598.35788134819722</v>
      </c>
      <c r="E50" s="140">
        <f>C50*'Fibre network'!H18/1000000</f>
        <v>7.8354964562546421</v>
      </c>
      <c r="G50" s="140" t="e">
        <f>'Fibre costs'!E274+'Fibre costs'!F158</f>
        <v>#DIV/0!</v>
      </c>
      <c r="I50" s="140" t="e">
        <f>'Fibre costs'!J158+'Fibre costs'!H274</f>
        <v>#DIV/0!</v>
      </c>
    </row>
    <row r="51" spans="1:9" ht="15" thickBot="1">
      <c r="A51" s="1">
        <f t="shared" si="0"/>
        <v>12</v>
      </c>
      <c r="B51" s="4" t="str">
        <f>'Fibre costs'!B19</f>
        <v>LID</v>
      </c>
      <c r="C51" s="140">
        <f>'Fibre costs'!F131</f>
        <v>325.6854478834573</v>
      </c>
      <c r="E51" s="140">
        <f>C51*'Fibre network'!H19/1000000</f>
        <v>1.3372644490094758</v>
      </c>
      <c r="G51" s="140" t="e">
        <f>'Fibre costs'!E275+'Fibre costs'!F159</f>
        <v>#DIV/0!</v>
      </c>
      <c r="I51" s="140" t="e">
        <f>'Fibre costs'!J159+'Fibre costs'!H275</f>
        <v>#DIV/0!</v>
      </c>
    </row>
    <row r="52" spans="1:9" ht="15" thickBot="1">
      <c r="A52" s="1">
        <f t="shared" si="0"/>
        <v>13</v>
      </c>
      <c r="B52" s="4" t="str">
        <f>'Fibre costs'!B20</f>
        <v>MBG</v>
      </c>
      <c r="C52" s="140">
        <f>'Fibre costs'!F132</f>
        <v>190.03677871251864</v>
      </c>
      <c r="E52" s="140">
        <f>C52*'Fibre network'!H20/1000000</f>
        <v>40.155531489070036</v>
      </c>
      <c r="G52" s="140" t="e">
        <f>'Fibre costs'!E276+'Fibre costs'!F160</f>
        <v>#DIV/0!</v>
      </c>
      <c r="I52" s="140" t="e">
        <f>'Fibre costs'!J160+'Fibre costs'!H276</f>
        <v>#DIV/0!</v>
      </c>
    </row>
    <row r="53" spans="1:9" ht="15" thickBot="1">
      <c r="A53" s="1">
        <f t="shared" si="0"/>
        <v>14</v>
      </c>
      <c r="B53" s="4" t="str">
        <f>'Fibre costs'!B21</f>
        <v>MMR</v>
      </c>
      <c r="C53" s="140">
        <f>'Fibre costs'!F133</f>
        <v>257.00965641505741</v>
      </c>
      <c r="E53" s="140">
        <f>C53*'Fibre network'!H21/1000000</f>
        <v>35.070252666116652</v>
      </c>
      <c r="G53" s="140" t="e">
        <f>'Fibre costs'!E277+'Fibre costs'!F161</f>
        <v>#DIV/0!</v>
      </c>
      <c r="I53" s="140" t="e">
        <f>'Fibre costs'!J161+'Fibre costs'!H277</f>
        <v>#DIV/0!</v>
      </c>
    </row>
    <row r="54" spans="1:9" ht="15" thickBot="1">
      <c r="A54" s="1">
        <f t="shared" si="0"/>
        <v>15</v>
      </c>
      <c r="B54" s="4" t="str">
        <f>'Fibre costs'!B22</f>
        <v>NIT</v>
      </c>
      <c r="C54" s="140">
        <f>'Fibre costs'!F134</f>
        <v>208.45336399062455</v>
      </c>
      <c r="E54" s="140">
        <f>C54*'Fibre network'!H22/1000000</f>
        <v>37.186620962379486</v>
      </c>
      <c r="G54" s="140" t="e">
        <f>'Fibre costs'!E278+'Fibre costs'!F162</f>
        <v>#DIV/0!</v>
      </c>
      <c r="I54" s="140" t="e">
        <f>'Fibre costs'!J162+'Fibre costs'!H278</f>
        <v>#DIV/0!</v>
      </c>
    </row>
    <row r="55" spans="1:9" ht="15" thickBot="1">
      <c r="A55" s="1">
        <f t="shared" si="0"/>
        <v>16</v>
      </c>
      <c r="B55" s="4" t="str">
        <f>'Fibre costs'!B23</f>
        <v>OMR</v>
      </c>
      <c r="C55" s="140">
        <f>'Fibre costs'!F135</f>
        <v>199.52565035244666</v>
      </c>
      <c r="E55" s="140">
        <f>C55*'Fibre network'!H23/1000000</f>
        <v>23.157545556856018</v>
      </c>
      <c r="G55" s="140" t="e">
        <f>'Fibre costs'!E279+'Fibre costs'!F163</f>
        <v>#DIV/0!</v>
      </c>
      <c r="I55" s="140" t="e">
        <f>'Fibre costs'!J163+'Fibre costs'!H279</f>
        <v>#DIV/0!</v>
      </c>
    </row>
    <row r="56" spans="1:9" ht="15" thickBot="1">
      <c r="A56" s="1">
        <f t="shared" si="0"/>
        <v>17</v>
      </c>
      <c r="B56" s="4" t="str">
        <f>'Fibre costs'!B24</f>
        <v>RAN</v>
      </c>
      <c r="C56" s="140">
        <f>'Fibre costs'!F136</f>
        <v>246.92071607800557</v>
      </c>
      <c r="E56" s="140">
        <f>C56*'Fibre network'!H24/1000000</f>
        <v>65.818445315604933</v>
      </c>
      <c r="G56" s="140" t="e">
        <f>'Fibre costs'!E280+'Fibre costs'!F164</f>
        <v>#DIV/0!</v>
      </c>
      <c r="I56" s="140" t="e">
        <f>'Fibre costs'!J164+'Fibre costs'!H280</f>
        <v>#DIV/0!</v>
      </c>
    </row>
    <row r="57" spans="1:9" ht="15" thickBot="1">
      <c r="A57" s="1">
        <f t="shared" si="0"/>
        <v>18</v>
      </c>
      <c r="B57" s="4" t="str">
        <f>'Fibre costs'!B25</f>
        <v>ROW</v>
      </c>
      <c r="C57" s="140">
        <f>'Fibre costs'!F137</f>
        <v>161.80630392294327</v>
      </c>
      <c r="E57" s="140">
        <f>C57*'Fibre network'!H25/1000000</f>
        <v>14.395097828504648</v>
      </c>
      <c r="G57" s="140" t="e">
        <f>'Fibre costs'!E281+'Fibre costs'!F165</f>
        <v>#DIV/0!</v>
      </c>
      <c r="I57" s="140" t="e">
        <f>'Fibre costs'!J165+'Fibre costs'!H281</f>
        <v>#DIV/0!</v>
      </c>
    </row>
    <row r="58" spans="1:9" ht="15" thickBot="1">
      <c r="A58" s="1">
        <f t="shared" si="0"/>
        <v>19</v>
      </c>
      <c r="B58" s="4" t="str">
        <f>'Fibre costs'!B26</f>
        <v>SOY</v>
      </c>
      <c r="C58" s="140">
        <f>'Fibre costs'!F138</f>
        <v>228.13615010045947</v>
      </c>
      <c r="E58" s="140">
        <f>C58*'Fibre network'!H26/1000000</f>
        <v>36.816611903212156</v>
      </c>
      <c r="G58" s="140" t="e">
        <f>'Fibre costs'!E282+'Fibre costs'!F166</f>
        <v>#DIV/0!</v>
      </c>
      <c r="I58" s="140" t="e">
        <f>'Fibre costs'!J166+'Fibre costs'!H282</f>
        <v>#DIV/0!</v>
      </c>
    </row>
    <row r="59" spans="1:9" ht="15" thickBot="1">
      <c r="A59" s="9" t="s">
        <v>36</v>
      </c>
      <c r="B59" s="142"/>
      <c r="C59" s="96"/>
      <c r="E59" s="96">
        <f>SUM(E40:E58)</f>
        <v>653.28248353329923</v>
      </c>
      <c r="G59" s="96"/>
      <c r="I59" s="96"/>
    </row>
    <row r="60" spans="1:9" ht="15" thickBot="1">
      <c r="A60" s="1" t="s">
        <v>73</v>
      </c>
      <c r="B60" s="142"/>
      <c r="C60" s="96">
        <f>'Fibre costs'!F140</f>
        <v>205.68602948359853</v>
      </c>
      <c r="E60" s="96"/>
      <c r="G60" s="96" t="e">
        <f>'Fibre costs'!E284+'Fibre costs'!F168</f>
        <v>#DIV/0!</v>
      </c>
      <c r="I60" s="96" t="e">
        <f>'Fibre costs'!J168+'Fibre costs'!H284</f>
        <v>#DIV/0!</v>
      </c>
    </row>
    <row r="63" spans="1:9" ht="18">
      <c r="A63" s="30" t="s">
        <v>337</v>
      </c>
    </row>
    <row r="65" spans="1:13" ht="15" thickBot="1">
      <c r="A65" s="1"/>
      <c r="B65" s="128"/>
      <c r="C65" s="129" t="s">
        <v>202</v>
      </c>
      <c r="E65" s="129" t="s">
        <v>321</v>
      </c>
      <c r="G65" s="129" t="s">
        <v>323</v>
      </c>
      <c r="I65" s="129" t="s">
        <v>322</v>
      </c>
      <c r="K65" s="129" t="s">
        <v>323</v>
      </c>
    </row>
    <row r="66" spans="1:13" ht="15" thickBot="1">
      <c r="A66" s="1"/>
      <c r="B66" s="137" t="s">
        <v>13</v>
      </c>
      <c r="C66" s="136">
        <v>163.22028950198893</v>
      </c>
      <c r="D66" s="1">
        <f t="shared" ref="D66:D84" si="1">RANK(C66,C$66:C$84,1)</f>
        <v>1</v>
      </c>
      <c r="E66" s="136">
        <v>14.291405328504649</v>
      </c>
      <c r="G66" s="140">
        <f>E66</f>
        <v>14.291405328504649</v>
      </c>
      <c r="I66" s="132">
        <f>SUMIF('Fibre network'!B$8:B$26,Dashboard!B66,'Fibre network'!H$8:H$26)/'Fibre network'!H$27</f>
        <v>2.80106356350447E-2</v>
      </c>
      <c r="K66" s="132">
        <f>I66</f>
        <v>2.80106356350447E-2</v>
      </c>
      <c r="M66" s="159" t="str">
        <f>IF(G66&lt;G$16,"Yes","no")</f>
        <v>no</v>
      </c>
    </row>
    <row r="67" spans="1:13" ht="15" thickBot="1">
      <c r="A67" s="1"/>
      <c r="B67" s="137" t="s">
        <v>289</v>
      </c>
      <c r="C67" s="136">
        <v>173.80533496209443</v>
      </c>
      <c r="D67" s="1">
        <f t="shared" si="1"/>
        <v>2</v>
      </c>
      <c r="E67" s="136">
        <v>44.091111178519078</v>
      </c>
      <c r="G67" s="140">
        <f>G66+E67</f>
        <v>58.382516507023723</v>
      </c>
      <c r="I67" s="132">
        <f>SUMIF('Fibre network'!B$8:B$26,Dashboard!B67,'Fibre network'!H$8:H$26)/'Fibre network'!H$27</f>
        <v>8.1153862501830071E-2</v>
      </c>
      <c r="K67" s="132">
        <f>K66+I67</f>
        <v>0.10916449813687477</v>
      </c>
      <c r="M67" s="159" t="b">
        <f t="shared" ref="M67:M84" si="2">IF(G66&lt;G$16,IF(G67&lt;G$16,"Yes",IF(G66&lt;G$16,"partly","no")))</f>
        <v>0</v>
      </c>
    </row>
    <row r="68" spans="1:13" ht="15" thickBot="1">
      <c r="A68" s="1"/>
      <c r="B68" s="137" t="s">
        <v>10</v>
      </c>
      <c r="C68" s="136">
        <v>174.82761331413411</v>
      </c>
      <c r="D68" s="1">
        <f t="shared" si="1"/>
        <v>3</v>
      </c>
      <c r="E68" s="136">
        <v>49.600866656192927</v>
      </c>
      <c r="G68" s="140">
        <f t="shared" ref="G68:G84" si="3">G67+E68</f>
        <v>107.98338316321664</v>
      </c>
      <c r="I68" s="132">
        <f>SUMIF('Fibre network'!B$8:B$26,Dashboard!B68,'Fibre network'!H$8:H$26)/'Fibre network'!H$27</f>
        <v>9.0761197248840172E-2</v>
      </c>
      <c r="K68" s="132">
        <f t="shared" ref="K68:K84" si="4">K67+I68</f>
        <v>0.19992569538571495</v>
      </c>
      <c r="M68" s="159" t="b">
        <f t="shared" si="2"/>
        <v>0</v>
      </c>
    </row>
    <row r="69" spans="1:13" ht="15" thickBot="1">
      <c r="A69" s="1"/>
      <c r="B69" s="137" t="s">
        <v>313</v>
      </c>
      <c r="C69" s="136">
        <v>177.34940408100533</v>
      </c>
      <c r="D69" s="1">
        <f t="shared" si="1"/>
        <v>4</v>
      </c>
      <c r="E69" s="136">
        <v>35.015156944137374</v>
      </c>
      <c r="G69" s="140">
        <f t="shared" si="3"/>
        <v>142.99854010735402</v>
      </c>
      <c r="I69" s="132">
        <f>SUMIF('Fibre network'!B$8:B$26,Dashboard!B69,'Fibre network'!H$8:H$26)/'Fibre network'!H$27</f>
        <v>6.3160811242665968E-2</v>
      </c>
      <c r="K69" s="132">
        <f t="shared" si="4"/>
        <v>0.2630865066283809</v>
      </c>
      <c r="M69" s="159" t="b">
        <f t="shared" si="2"/>
        <v>0</v>
      </c>
    </row>
    <row r="70" spans="1:13" ht="15" thickBot="1">
      <c r="A70" s="1"/>
      <c r="B70" s="137" t="s">
        <v>4</v>
      </c>
      <c r="C70" s="136">
        <v>182.46179385912069</v>
      </c>
      <c r="D70" s="1">
        <f t="shared" si="1"/>
        <v>5</v>
      </c>
      <c r="E70" s="136">
        <v>66.315374054509704</v>
      </c>
      <c r="G70" s="140">
        <f t="shared" si="3"/>
        <v>209.31391416186372</v>
      </c>
      <c r="I70" s="132">
        <f>SUMIF('Fibre network'!B$8:B$26,Dashboard!B70,'Fibre network'!H$8:H$26)/'Fibre network'!H$27</f>
        <v>0.11626877490267197</v>
      </c>
      <c r="K70" s="132">
        <f t="shared" si="4"/>
        <v>0.37935528153105286</v>
      </c>
      <c r="M70" s="159" t="b">
        <f t="shared" si="2"/>
        <v>0</v>
      </c>
    </row>
    <row r="71" spans="1:13" ht="15" thickBot="1">
      <c r="A71" s="1"/>
      <c r="B71" s="137" t="s">
        <v>11</v>
      </c>
      <c r="C71" s="136">
        <v>187.72302014024802</v>
      </c>
      <c r="D71" s="1">
        <f t="shared" si="1"/>
        <v>6</v>
      </c>
      <c r="E71" s="136">
        <v>17.363253024852099</v>
      </c>
      <c r="G71" s="140">
        <f t="shared" si="3"/>
        <v>226.67716718671582</v>
      </c>
      <c r="I71" s="132">
        <f>SUMIF('Fibre network'!B$8:B$26,Dashboard!B71,'Fibre network'!H$8:H$26)/'Fibre network'!H$27</f>
        <v>2.9589293838541742E-2</v>
      </c>
      <c r="K71" s="132">
        <f t="shared" si="4"/>
        <v>0.40894457536959461</v>
      </c>
      <c r="M71" s="159" t="b">
        <f t="shared" si="2"/>
        <v>0</v>
      </c>
    </row>
    <row r="72" spans="1:13" ht="15" thickBot="1">
      <c r="A72" s="1"/>
      <c r="B72" s="137" t="s">
        <v>195</v>
      </c>
      <c r="C72" s="136">
        <v>191.90383112095807</v>
      </c>
      <c r="D72" s="1">
        <f t="shared" si="1"/>
        <v>7</v>
      </c>
      <c r="E72" s="136">
        <v>39.909280239070043</v>
      </c>
      <c r="G72" s="140">
        <f t="shared" si="3"/>
        <v>266.58644742578588</v>
      </c>
      <c r="I72" s="132">
        <f>SUMIF('Fibre network'!B$8:B$26,Dashboard!B72,'Fibre network'!H$8:H$26)/'Fibre network'!H$27</f>
        <v>6.6529077190215086E-2</v>
      </c>
      <c r="K72" s="132">
        <f t="shared" si="4"/>
        <v>0.47547365255980967</v>
      </c>
      <c r="M72" s="159" t="b">
        <f t="shared" si="2"/>
        <v>0</v>
      </c>
    </row>
    <row r="73" spans="1:13" ht="15" thickBot="1">
      <c r="A73" s="1"/>
      <c r="B73" s="137" t="s">
        <v>299</v>
      </c>
      <c r="C73" s="136">
        <v>201.54503722221168</v>
      </c>
      <c r="D73" s="1">
        <f t="shared" si="1"/>
        <v>8</v>
      </c>
      <c r="E73" s="136">
        <v>23.022288056856016</v>
      </c>
      <c r="G73" s="140">
        <f t="shared" si="3"/>
        <v>289.60873548264192</v>
      </c>
      <c r="I73" s="132">
        <f>SUMIF('Fibre network'!B$8:B$26,Dashboard!B73,'Fibre network'!H$8:H$26)/'Fibre network'!H$27</f>
        <v>3.6542442575284585E-2</v>
      </c>
      <c r="K73" s="132">
        <f t="shared" si="4"/>
        <v>0.51201609513509427</v>
      </c>
      <c r="M73" s="159" t="b">
        <f t="shared" si="2"/>
        <v>0</v>
      </c>
    </row>
    <row r="74" spans="1:13" ht="15" thickBot="1">
      <c r="A74" s="1"/>
      <c r="B74" s="137" t="s">
        <v>7</v>
      </c>
      <c r="C74" s="136">
        <v>210.61614881690616</v>
      </c>
      <c r="D74" s="1">
        <f t="shared" si="1"/>
        <v>9</v>
      </c>
      <c r="E74" s="136">
        <v>36.978719712379487</v>
      </c>
      <c r="G74" s="140">
        <f t="shared" si="3"/>
        <v>326.58745519502139</v>
      </c>
      <c r="I74" s="132">
        <f>SUMIF('Fibre network'!B$8:B$26,Dashboard!B74,'Fibre network'!H$8:H$26)/'Fibre network'!H$27</f>
        <v>5.6167046848114757E-2</v>
      </c>
      <c r="K74" s="132">
        <f t="shared" si="4"/>
        <v>0.56818314198320907</v>
      </c>
      <c r="M74" s="159" t="b">
        <f t="shared" si="2"/>
        <v>0</v>
      </c>
    </row>
    <row r="75" spans="1:13" ht="15" thickBot="1">
      <c r="A75" s="1"/>
      <c r="B75" s="137" t="s">
        <v>8</v>
      </c>
      <c r="C75" s="136">
        <v>210.72697686025219</v>
      </c>
      <c r="D75" s="1">
        <f t="shared" si="1"/>
        <v>10</v>
      </c>
      <c r="E75" s="136">
        <v>66.295971282096502</v>
      </c>
      <c r="G75" s="140">
        <f t="shared" si="3"/>
        <v>392.88342647711789</v>
      </c>
      <c r="I75" s="132">
        <f>SUMIF('Fibre network'!B$8:B$26,Dashboard!B75,'Fibre network'!H$8:H$26)/'Fibre network'!H$27</f>
        <v>0.10064402579881396</v>
      </c>
      <c r="K75" s="132">
        <f t="shared" si="4"/>
        <v>0.668827167782023</v>
      </c>
      <c r="M75" s="159" t="b">
        <f t="shared" si="2"/>
        <v>0</v>
      </c>
    </row>
    <row r="76" spans="1:13" ht="15" thickBot="1">
      <c r="A76" s="1"/>
      <c r="B76" s="137" t="s">
        <v>314</v>
      </c>
      <c r="C76" s="136">
        <v>214.23153650111738</v>
      </c>
      <c r="D76" s="1">
        <f t="shared" si="1"/>
        <v>11</v>
      </c>
      <c r="E76" s="136">
        <v>6.0854610258507407</v>
      </c>
      <c r="G76" s="140">
        <f t="shared" si="3"/>
        <v>398.96888750296864</v>
      </c>
      <c r="I76" s="132">
        <f>SUMIF('Fibre network'!B$8:B$26,Dashboard!B76,'Fibre network'!H$8:H$26)/'Fibre network'!H$27</f>
        <v>9.0872024470146709E-3</v>
      </c>
      <c r="K76" s="132">
        <f t="shared" si="4"/>
        <v>0.67791437022903767</v>
      </c>
      <c r="M76" s="159" t="b">
        <f t="shared" si="2"/>
        <v>0</v>
      </c>
    </row>
    <row r="77" spans="1:13" ht="15" thickBot="1">
      <c r="A77" s="1"/>
      <c r="B77" s="137" t="s">
        <v>290</v>
      </c>
      <c r="C77" s="136">
        <v>224.81824280883075</v>
      </c>
      <c r="D77" s="1">
        <f t="shared" si="1"/>
        <v>12</v>
      </c>
      <c r="E77" s="136">
        <v>69.632279890450718</v>
      </c>
      <c r="G77" s="140">
        <f t="shared" si="3"/>
        <v>468.60116739341936</v>
      </c>
      <c r="I77" s="132">
        <f>SUMIF('Fibre network'!B$8:B$26,Dashboard!B77,'Fibre network'!H$8:H$26)/'Fibre network'!H$27</f>
        <v>9.9083314048767121E-2</v>
      </c>
      <c r="K77" s="132">
        <f t="shared" si="4"/>
        <v>0.7769976842778048</v>
      </c>
      <c r="M77" s="159" t="b">
        <f t="shared" si="2"/>
        <v>0</v>
      </c>
    </row>
    <row r="78" spans="1:13" ht="15" thickBot="1">
      <c r="A78" s="1"/>
      <c r="B78" s="137" t="s">
        <v>303</v>
      </c>
      <c r="C78" s="136">
        <v>230.6148045281883</v>
      </c>
      <c r="D78" s="1">
        <f t="shared" si="1"/>
        <v>13</v>
      </c>
      <c r="E78" s="136">
        <v>36.628549403212148</v>
      </c>
      <c r="G78" s="140">
        <f t="shared" si="3"/>
        <v>505.22971679663152</v>
      </c>
      <c r="I78" s="132">
        <f>SUMIF('Fibre network'!B$8:B$26,Dashboard!B78,'Fibre network'!H$8:H$26)/'Fibre network'!H$27</f>
        <v>5.0810502768319159E-2</v>
      </c>
      <c r="K78" s="132">
        <f t="shared" si="4"/>
        <v>0.82780818704612391</v>
      </c>
      <c r="M78" s="159" t="b">
        <f t="shared" si="2"/>
        <v>0</v>
      </c>
    </row>
    <row r="79" spans="1:13" ht="15" thickBot="1">
      <c r="A79" s="1"/>
      <c r="B79" s="137" t="s">
        <v>288</v>
      </c>
      <c r="C79" s="136">
        <v>246.77926949839213</v>
      </c>
      <c r="D79" s="1">
        <f t="shared" si="1"/>
        <v>14</v>
      </c>
      <c r="E79" s="136">
        <v>1.0288227745387968</v>
      </c>
      <c r="G79" s="140">
        <f t="shared" si="3"/>
        <v>506.25853957117033</v>
      </c>
      <c r="I79" s="132">
        <f>SUMIF('Fibre network'!B$8:B$26,Dashboard!B79,'Fibre network'!H$8:H$26)/'Fibre network'!H$27</f>
        <v>1.3337048564047588E-3</v>
      </c>
      <c r="K79" s="132">
        <f t="shared" si="4"/>
        <v>0.82914189190252863</v>
      </c>
      <c r="M79" s="159" t="b">
        <f t="shared" si="2"/>
        <v>0</v>
      </c>
    </row>
    <row r="80" spans="1:13" ht="15" thickBot="1">
      <c r="A80" s="1"/>
      <c r="B80" s="137" t="s">
        <v>301</v>
      </c>
      <c r="C80" s="136">
        <v>249.70100560561445</v>
      </c>
      <c r="D80" s="1">
        <f t="shared" si="1"/>
        <v>15</v>
      </c>
      <c r="E80" s="136">
        <v>65.507810315604928</v>
      </c>
      <c r="G80" s="140">
        <f t="shared" si="3"/>
        <v>571.76634988677529</v>
      </c>
      <c r="I80" s="132">
        <f>SUMIF('Fibre network'!B$8:B$26,Dashboard!B80,'Fibre network'!H$8:H$26)/'Fibre network'!H$27</f>
        <v>8.3925487584674982E-2</v>
      </c>
      <c r="K80" s="132">
        <f t="shared" si="4"/>
        <v>0.91306737948720362</v>
      </c>
      <c r="M80" s="159" t="b">
        <f t="shared" si="2"/>
        <v>0</v>
      </c>
    </row>
    <row r="81" spans="1:13" ht="15" thickBot="1">
      <c r="A81" s="1"/>
      <c r="B81" s="137" t="s">
        <v>9</v>
      </c>
      <c r="C81" s="136">
        <v>259.951657615594</v>
      </c>
      <c r="D81" s="1">
        <f t="shared" si="1"/>
        <v>16</v>
      </c>
      <c r="E81" s="136">
        <v>34.911247666116665</v>
      </c>
      <c r="G81" s="140">
        <f t="shared" si="3"/>
        <v>606.67759755289194</v>
      </c>
      <c r="I81" s="132">
        <f>SUMIF('Fibre network'!B$8:B$26,Dashboard!B81,'Fibre network'!H$8:H$26)/'Fibre network'!H$27</f>
        <v>4.2962865009610801E-2</v>
      </c>
      <c r="K81" s="132">
        <f t="shared" si="4"/>
        <v>0.9560302444968144</v>
      </c>
      <c r="M81" s="159" t="b">
        <f t="shared" si="2"/>
        <v>0</v>
      </c>
    </row>
    <row r="82" spans="1:13" ht="15" thickBot="1">
      <c r="A82" s="1"/>
      <c r="B82" s="137" t="s">
        <v>287</v>
      </c>
      <c r="C82" s="136">
        <v>280.05028398602224</v>
      </c>
      <c r="D82" s="1">
        <f t="shared" si="1"/>
        <v>17</v>
      </c>
      <c r="E82" s="136">
        <v>33.750820075143444</v>
      </c>
      <c r="G82" s="140">
        <f t="shared" si="3"/>
        <v>640.42841762803539</v>
      </c>
      <c r="I82" s="132">
        <f>SUMIF('Fibre network'!B$8:B$26,Dashboard!B82,'Fibre network'!H$8:H$26)/'Fibre network'!H$27</f>
        <v>3.8554019612010271E-2</v>
      </c>
      <c r="K82" s="132">
        <f t="shared" si="4"/>
        <v>0.99458426410882472</v>
      </c>
      <c r="M82" s="159" t="b">
        <f t="shared" si="2"/>
        <v>0</v>
      </c>
    </row>
    <row r="83" spans="1:13" ht="15" thickBot="1">
      <c r="A83" s="1"/>
      <c r="B83" s="137" t="s">
        <v>294</v>
      </c>
      <c r="C83" s="136">
        <v>329.73786167024889</v>
      </c>
      <c r="D83" s="1">
        <f t="shared" si="1"/>
        <v>18</v>
      </c>
      <c r="E83" s="136">
        <v>1.3324706990094757</v>
      </c>
      <c r="G83" s="140">
        <f t="shared" si="3"/>
        <v>641.76088832704488</v>
      </c>
      <c r="I83" s="132">
        <f>SUMIF('Fibre network'!B$8:B$26,Dashboard!B83,'Fibre network'!H$8:H$26)/'Fibre network'!H$27</f>
        <v>1.2927743485358686E-3</v>
      </c>
      <c r="K83" s="132">
        <f t="shared" si="4"/>
        <v>0.99587703845736064</v>
      </c>
      <c r="M83" s="159" t="b">
        <f t="shared" si="2"/>
        <v>0</v>
      </c>
    </row>
    <row r="84" spans="1:13" ht="15" thickBot="1">
      <c r="A84" s="1"/>
      <c r="B84" s="137" t="s">
        <v>14</v>
      </c>
      <c r="C84" s="136">
        <v>606.78384592292377</v>
      </c>
      <c r="D84" s="1">
        <f t="shared" si="1"/>
        <v>19</v>
      </c>
      <c r="E84" s="136">
        <v>7.8202302062546414</v>
      </c>
      <c r="G84" s="140">
        <f t="shared" si="3"/>
        <v>649.58111853329956</v>
      </c>
      <c r="I84" s="132">
        <f>SUMIF('Fibre network'!B$8:B$26,Dashboard!B84,'Fibre network'!H$8:H$26)/'Fibre network'!H$27</f>
        <v>4.1229615426393567E-3</v>
      </c>
      <c r="K84" s="132">
        <f t="shared" si="4"/>
        <v>1</v>
      </c>
      <c r="M84" s="159" t="b">
        <f t="shared" si="2"/>
        <v>0</v>
      </c>
    </row>
    <row r="85" spans="1:13">
      <c r="A85" s="144" t="s">
        <v>338</v>
      </c>
    </row>
    <row r="87" spans="1:13" ht="15" thickBot="1"/>
    <row r="88" spans="1:13" ht="14" customHeight="1">
      <c r="A88" s="1"/>
      <c r="B88" s="160" t="s">
        <v>22</v>
      </c>
      <c r="C88" s="160" t="s">
        <v>326</v>
      </c>
      <c r="E88" s="160" t="s">
        <v>317</v>
      </c>
      <c r="G88" s="160" t="s">
        <v>327</v>
      </c>
      <c r="I88" s="160" t="s">
        <v>316</v>
      </c>
    </row>
    <row r="89" spans="1:13" ht="15" thickBot="1">
      <c r="A89" s="1"/>
      <c r="B89" s="161"/>
      <c r="C89" s="162"/>
      <c r="D89" s="97"/>
      <c r="E89" s="162"/>
      <c r="F89" s="97"/>
      <c r="G89" s="162"/>
      <c r="I89" s="162"/>
    </row>
    <row r="90" spans="1:13" ht="15" thickBot="1">
      <c r="A90" s="1"/>
      <c r="B90" s="162"/>
      <c r="C90" s="129"/>
      <c r="E90" s="129" t="s">
        <v>202</v>
      </c>
      <c r="G90" s="129"/>
      <c r="I90" s="129" t="s">
        <v>202</v>
      </c>
    </row>
    <row r="91" spans="1:13" ht="15" thickBot="1">
      <c r="A91" s="1">
        <v>1</v>
      </c>
      <c r="B91" s="4" t="str">
        <f>B66</f>
        <v>ROW</v>
      </c>
      <c r="C91" s="141">
        <f>IF(M66="yes",SUMIF('Fibre network'!B$8:B$26,B91,'Fibre network'!H$8:H$26),IF(M66="partly",SUMIF('Fibre network'!B$8:B$26,B91,'Fibre network'!H$8:H$26)*(G$16-G65)/(G66-G65),0))</f>
        <v>0</v>
      </c>
      <c r="E91" s="140">
        <f t="shared" ref="E91:E109" si="5">IF(M66="yes",SUMIF(B$40:B$58,B91,G$40:G$58),IF(M66="partly",SUMIF(B$40:B$58,B91,G$40:G$58),0))</f>
        <v>0</v>
      </c>
      <c r="G91" s="141">
        <f>C91*'Subscriber Lines'!C$57/'Subscriber Lines'!B$57</f>
        <v>0</v>
      </c>
      <c r="I91" s="140">
        <f t="shared" ref="I91:I109" si="6">IF(M66="yes",SUMIF(B$40:B$58,B91,I$40:I$58),IF(M66="partly",SUMIF(B$40:B$58,B91,I$40:I$58),0))</f>
        <v>0</v>
      </c>
    </row>
    <row r="92" spans="1:13" ht="15" thickBot="1">
      <c r="A92" s="1">
        <f t="shared" ref="A92:A109" si="7">A91+1</f>
        <v>2</v>
      </c>
      <c r="B92" s="4" t="str">
        <f t="shared" ref="B92:B109" si="8">B67</f>
        <v>HOT</v>
      </c>
      <c r="C92" s="141">
        <f>IF(M67="yes",SUMIF('Fibre network'!B$8:B$26,B92,'Fibre network'!H$8:H$26),IF(M67="partly",SUMIF('Fibre network'!B$8:B$26,B92,'Fibre network'!H$8:H$26)*(G$16-G66)/(G67-G66),0))</f>
        <v>0</v>
      </c>
      <c r="E92" s="140">
        <f t="shared" si="5"/>
        <v>0</v>
      </c>
      <c r="G92" s="141">
        <f>C92*'Subscriber Lines'!C$57/'Subscriber Lines'!B$57</f>
        <v>0</v>
      </c>
      <c r="I92" s="140">
        <f t="shared" si="6"/>
        <v>0</v>
      </c>
    </row>
    <row r="93" spans="1:13" ht="15" thickBot="1">
      <c r="A93" s="1">
        <f t="shared" si="7"/>
        <v>3</v>
      </c>
      <c r="B93" s="4" t="str">
        <f t="shared" si="8"/>
        <v>ITN</v>
      </c>
      <c r="C93" s="141">
        <f>IF(M68="yes",SUMIF('Fibre network'!B$8:B$26,B93,'Fibre network'!H$8:H$26),IF(M68="partly",SUMIF('Fibre network'!B$8:B$26,B93,'Fibre network'!H$8:H$26)*(G$16-G67)/(G68-G67),0))</f>
        <v>0</v>
      </c>
      <c r="E93" s="140">
        <f t="shared" si="5"/>
        <v>0</v>
      </c>
      <c r="G93" s="141">
        <f>C93*'Subscriber Lines'!C$57/'Subscriber Lines'!B$57</f>
        <v>0</v>
      </c>
      <c r="I93" s="140">
        <f t="shared" si="6"/>
        <v>0</v>
      </c>
    </row>
    <row r="94" spans="1:13" ht="15" thickBot="1">
      <c r="A94" s="1">
        <f t="shared" si="7"/>
        <v>4</v>
      </c>
      <c r="B94" s="4" t="str">
        <f t="shared" si="8"/>
        <v>AAA</v>
      </c>
      <c r="C94" s="141">
        <f>IF(M69="yes",SUMIF('Fibre network'!B$8:B$26,B94,'Fibre network'!H$8:H$26),IF(M69="partly",SUMIF('Fibre network'!B$8:B$26,B94,'Fibre network'!H$8:H$26)*(G$16-G68)/(G69-G68),0))</f>
        <v>0</v>
      </c>
      <c r="E94" s="140">
        <f t="shared" si="5"/>
        <v>0</v>
      </c>
      <c r="G94" s="141">
        <f>C94*'Subscriber Lines'!C$57/'Subscriber Lines'!B$57</f>
        <v>0</v>
      </c>
      <c r="I94" s="140">
        <f t="shared" si="6"/>
        <v>0</v>
      </c>
    </row>
    <row r="95" spans="1:13" ht="15" thickBot="1">
      <c r="A95" s="1">
        <f t="shared" si="7"/>
        <v>5</v>
      </c>
      <c r="B95" s="4" t="str">
        <f t="shared" si="8"/>
        <v>BUD</v>
      </c>
      <c r="C95" s="141">
        <f>IF(M70="yes",SUMIF('Fibre network'!B$8:B$26,B95,'Fibre network'!H$8:H$26),IF(M70="partly",SUMIF('Fibre network'!B$8:B$26,B95,'Fibre network'!H$8:H$26)*(G$16-G69)/(G70-G69),0))</f>
        <v>0</v>
      </c>
      <c r="E95" s="140">
        <f t="shared" si="5"/>
        <v>0</v>
      </c>
      <c r="G95" s="141">
        <f>C95*'Subscriber Lines'!C$57/'Subscriber Lines'!B$57</f>
        <v>0</v>
      </c>
      <c r="I95" s="140">
        <f t="shared" si="6"/>
        <v>0</v>
      </c>
    </row>
    <row r="96" spans="1:13" ht="15" thickBot="1">
      <c r="A96" s="1">
        <f t="shared" si="7"/>
        <v>6</v>
      </c>
      <c r="B96" s="4" t="str">
        <f t="shared" si="8"/>
        <v>HAM</v>
      </c>
      <c r="C96" s="141">
        <f>IF(M71="yes",SUMIF('Fibre network'!B$8:B$26,B96,'Fibre network'!H$8:H$26),IF(M71="partly",SUMIF('Fibre network'!B$8:B$26,B96,'Fibre network'!H$8:H$26)*(G$16-G70)/(G71-G70),0))</f>
        <v>0</v>
      </c>
      <c r="E96" s="140">
        <f t="shared" si="5"/>
        <v>0</v>
      </c>
      <c r="G96" s="141">
        <f>C96*'Subscriber Lines'!C$57/'Subscriber Lines'!B$57</f>
        <v>0</v>
      </c>
      <c r="I96" s="140">
        <f t="shared" si="6"/>
        <v>0</v>
      </c>
    </row>
    <row r="97" spans="1:9" ht="15" thickBot="1">
      <c r="A97" s="1">
        <f t="shared" si="7"/>
        <v>7</v>
      </c>
      <c r="B97" s="4" t="str">
        <f t="shared" si="8"/>
        <v>MBG</v>
      </c>
      <c r="C97" s="141">
        <f>IF(M72="yes",SUMIF('Fibre network'!B$8:B$26,B97,'Fibre network'!H$8:H$26),IF(M72="partly",SUMIF('Fibre network'!B$8:B$26,B97,'Fibre network'!H$8:H$26)*(G$16-G71)/(G72-G71),0))</f>
        <v>0</v>
      </c>
      <c r="E97" s="140">
        <f t="shared" si="5"/>
        <v>0</v>
      </c>
      <c r="G97" s="141">
        <f>C97*'Subscriber Lines'!C$57/'Subscriber Lines'!B$57</f>
        <v>0</v>
      </c>
      <c r="I97" s="140">
        <f t="shared" si="6"/>
        <v>0</v>
      </c>
    </row>
    <row r="98" spans="1:9" ht="15" thickBot="1">
      <c r="A98" s="1">
        <f t="shared" si="7"/>
        <v>8</v>
      </c>
      <c r="B98" s="4" t="str">
        <f t="shared" si="8"/>
        <v>OMR</v>
      </c>
      <c r="C98" s="141">
        <f>IF(M73="yes",SUMIF('Fibre network'!B$8:B$26,B98,'Fibre network'!H$8:H$26),IF(M73="partly",SUMIF('Fibre network'!B$8:B$26,B98,'Fibre network'!H$8:H$26)*(G$16-G72)/(G73-G72),0))</f>
        <v>0</v>
      </c>
      <c r="E98" s="140">
        <f t="shared" si="5"/>
        <v>0</v>
      </c>
      <c r="G98" s="141">
        <f>C98*'Subscriber Lines'!C$57/'Subscriber Lines'!B$57</f>
        <v>0</v>
      </c>
      <c r="I98" s="140">
        <f t="shared" si="6"/>
        <v>0</v>
      </c>
    </row>
    <row r="99" spans="1:9" ht="15" thickBot="1">
      <c r="A99" s="1">
        <f t="shared" si="7"/>
        <v>9</v>
      </c>
      <c r="B99" s="4" t="str">
        <f t="shared" si="8"/>
        <v>NIT</v>
      </c>
      <c r="C99" s="141">
        <f>IF(M74="yes",SUMIF('Fibre network'!B$8:B$26,B99,'Fibre network'!H$8:H$26),IF(M74="partly",SUMIF('Fibre network'!B$8:B$26,B99,'Fibre network'!H$8:H$26)*(G$16-G73)/(G74-G73),0))</f>
        <v>0</v>
      </c>
      <c r="E99" s="140">
        <f t="shared" si="5"/>
        <v>0</v>
      </c>
      <c r="G99" s="141">
        <f>C99*'Subscriber Lines'!C$57/'Subscriber Lines'!B$57</f>
        <v>0</v>
      </c>
      <c r="I99" s="140">
        <f t="shared" si="6"/>
        <v>0</v>
      </c>
    </row>
    <row r="100" spans="1:9" ht="15" thickBot="1">
      <c r="A100" s="1">
        <f t="shared" si="7"/>
        <v>10</v>
      </c>
      <c r="B100" s="4" t="str">
        <f t="shared" si="8"/>
        <v>CEN</v>
      </c>
      <c r="C100" s="141">
        <f>IF(M75="yes",SUMIF('Fibre network'!B$8:B$26,B100,'Fibre network'!H$8:H$26),IF(M75="partly",SUMIF('Fibre network'!B$8:B$26,B100,'Fibre network'!H$8:H$26)*(G$16-G74)/(G75-G74),0))</f>
        <v>0</v>
      </c>
      <c r="E100" s="140">
        <f t="shared" si="5"/>
        <v>0</v>
      </c>
      <c r="G100" s="141">
        <f>C100*'Subscriber Lines'!C$57/'Subscriber Lines'!B$57</f>
        <v>0</v>
      </c>
      <c r="I100" s="140">
        <f t="shared" si="6"/>
        <v>0</v>
      </c>
    </row>
    <row r="101" spans="1:9" ht="15" thickBot="1">
      <c r="A101" s="1">
        <f t="shared" si="7"/>
        <v>11</v>
      </c>
      <c r="B101" s="4" t="str">
        <f t="shared" si="8"/>
        <v>AST</v>
      </c>
      <c r="C101" s="141">
        <f>IF(M76="yes",SUMIF('Fibre network'!B$8:B$26,B101,'Fibre network'!H$8:H$26),IF(M76="partly",SUMIF('Fibre network'!B$8:B$26,B101,'Fibre network'!H$8:H$26)*(G$16-G75)/(G76-G75),0))</f>
        <v>0</v>
      </c>
      <c r="E101" s="140">
        <f t="shared" si="5"/>
        <v>0</v>
      </c>
      <c r="G101" s="141">
        <f>C101*'Subscriber Lines'!C$57/'Subscriber Lines'!B$57</f>
        <v>0</v>
      </c>
      <c r="I101" s="140">
        <f t="shared" si="6"/>
        <v>0</v>
      </c>
    </row>
    <row r="102" spans="1:9" ht="15" thickBot="1">
      <c r="A102" s="1">
        <f t="shared" si="7"/>
        <v>12</v>
      </c>
      <c r="B102" s="4" t="str">
        <f t="shared" si="8"/>
        <v>IBW</v>
      </c>
      <c r="C102" s="141">
        <f>IF(M77="yes",SUMIF('Fibre network'!B$8:B$26,B102,'Fibre network'!H$8:H$26),IF(M77="partly",SUMIF('Fibre network'!B$8:B$26,B102,'Fibre network'!H$8:H$26)*(G$16-G76)/(G77-G76),0))</f>
        <v>0</v>
      </c>
      <c r="E102" s="140">
        <f t="shared" si="5"/>
        <v>0</v>
      </c>
      <c r="G102" s="141">
        <f>C102*'Subscriber Lines'!C$57/'Subscriber Lines'!B$57</f>
        <v>0</v>
      </c>
      <c r="I102" s="140">
        <f t="shared" si="6"/>
        <v>0</v>
      </c>
    </row>
    <row r="103" spans="1:9" ht="15" thickBot="1">
      <c r="A103" s="1">
        <f t="shared" si="7"/>
        <v>13</v>
      </c>
      <c r="B103" s="4" t="str">
        <f t="shared" si="8"/>
        <v>SOY</v>
      </c>
      <c r="C103" s="141">
        <f>IF(M78="yes",SUMIF('Fibre network'!B$8:B$26,B103,'Fibre network'!H$8:H$26),IF(M78="partly",SUMIF('Fibre network'!B$8:B$26,B103,'Fibre network'!H$8:H$26)*(G$16-G77)/(G78-G77),0))</f>
        <v>0</v>
      </c>
      <c r="E103" s="140">
        <f t="shared" si="5"/>
        <v>0</v>
      </c>
      <c r="G103" s="141">
        <f>C103*'Subscriber Lines'!C$57/'Subscriber Lines'!B$57</f>
        <v>0</v>
      </c>
      <c r="I103" s="140">
        <f t="shared" si="6"/>
        <v>0</v>
      </c>
    </row>
    <row r="104" spans="1:9" ht="15" thickBot="1">
      <c r="A104" s="1">
        <f t="shared" si="7"/>
        <v>14</v>
      </c>
      <c r="B104" s="4" t="str">
        <f t="shared" si="8"/>
        <v>HIL</v>
      </c>
      <c r="C104" s="141">
        <f>IF(M79="yes",SUMIF('Fibre network'!B$8:B$26,B104,'Fibre network'!H$8:H$26),IF(M79="partly",SUMIF('Fibre network'!B$8:B$26,B104,'Fibre network'!H$8:H$26)*(G$16-G78)/(G79-G78),0))</f>
        <v>0</v>
      </c>
      <c r="E104" s="140">
        <f t="shared" si="5"/>
        <v>0</v>
      </c>
      <c r="G104" s="141">
        <f>C104*'Subscriber Lines'!C$57/'Subscriber Lines'!B$57</f>
        <v>0</v>
      </c>
      <c r="I104" s="140">
        <f t="shared" si="6"/>
        <v>0</v>
      </c>
    </row>
    <row r="105" spans="1:9" ht="15" thickBot="1">
      <c r="A105" s="1">
        <f t="shared" si="7"/>
        <v>15</v>
      </c>
      <c r="B105" s="4" t="str">
        <f t="shared" si="8"/>
        <v>RAN</v>
      </c>
      <c r="C105" s="141">
        <f>IF(M80="yes",SUMIF('Fibre network'!B$8:B$26,B105,'Fibre network'!H$8:H$26),IF(M80="partly",SUMIF('Fibre network'!B$8:B$26,B105,'Fibre network'!H$8:H$26)*(G$16-G79)/(G80-G79),0))</f>
        <v>0</v>
      </c>
      <c r="E105" s="140">
        <f t="shared" si="5"/>
        <v>0</v>
      </c>
      <c r="G105" s="141">
        <f>C105*'Subscriber Lines'!C$57/'Subscriber Lines'!B$57</f>
        <v>0</v>
      </c>
      <c r="I105" s="140">
        <f t="shared" si="6"/>
        <v>0</v>
      </c>
    </row>
    <row r="106" spans="1:9" ht="15" thickBot="1">
      <c r="A106" s="1">
        <f t="shared" si="7"/>
        <v>16</v>
      </c>
      <c r="B106" s="4" t="str">
        <f t="shared" si="8"/>
        <v>MMR</v>
      </c>
      <c r="C106" s="141">
        <f>IF(M81="yes",SUMIF('Fibre network'!B$8:B$26,B106,'Fibre network'!H$8:H$26),IF(M81="partly",SUMIF('Fibre network'!B$8:B$26,B106,'Fibre network'!H$8:H$26)*(G$16-G80)/(G81-G80),0))</f>
        <v>0</v>
      </c>
      <c r="E106" s="140">
        <f t="shared" si="5"/>
        <v>0</v>
      </c>
      <c r="G106" s="141">
        <f>C106*'Subscriber Lines'!C$57/'Subscriber Lines'!B$57</f>
        <v>0</v>
      </c>
      <c r="I106" s="140">
        <f t="shared" si="6"/>
        <v>0</v>
      </c>
    </row>
    <row r="107" spans="1:9" ht="15" thickBot="1">
      <c r="A107" s="1">
        <f t="shared" si="7"/>
        <v>17</v>
      </c>
      <c r="B107" s="4" t="str">
        <f t="shared" si="8"/>
        <v>DEE</v>
      </c>
      <c r="C107" s="141">
        <f>IF(M82="yes",SUMIF('Fibre network'!B$8:B$26,B107,'Fibre network'!H$8:H$26),IF(M82="partly",SUMIF('Fibre network'!B$8:B$26,B107,'Fibre network'!H$8:H$26)*(G$16-G81)/(G82-G81),0))</f>
        <v>0</v>
      </c>
      <c r="E107" s="140">
        <f t="shared" si="5"/>
        <v>0</v>
      </c>
      <c r="G107" s="141">
        <f>C107*'Subscriber Lines'!C$57/'Subscriber Lines'!B$57</f>
        <v>0</v>
      </c>
      <c r="I107" s="140">
        <f t="shared" si="6"/>
        <v>0</v>
      </c>
    </row>
    <row r="108" spans="1:9" ht="15" thickBot="1">
      <c r="A108" s="1">
        <f t="shared" si="7"/>
        <v>18</v>
      </c>
      <c r="B108" s="4" t="str">
        <f t="shared" si="8"/>
        <v>LID</v>
      </c>
      <c r="C108" s="141">
        <f>IF(M83="yes",SUMIF('Fibre network'!B$8:B$26,B108,'Fibre network'!H$8:H$26),IF(M83="partly",SUMIF('Fibre network'!B$8:B$26,B108,'Fibre network'!H$8:H$26)*(G$16-G82)/(G83-G82),0))</f>
        <v>0</v>
      </c>
      <c r="E108" s="140">
        <f t="shared" si="5"/>
        <v>0</v>
      </c>
      <c r="G108" s="141">
        <f>C108*'Subscriber Lines'!C$57/'Subscriber Lines'!B$57</f>
        <v>0</v>
      </c>
      <c r="I108" s="140">
        <f t="shared" si="6"/>
        <v>0</v>
      </c>
    </row>
    <row r="109" spans="1:9" ht="15" thickBot="1">
      <c r="A109" s="1">
        <f t="shared" si="7"/>
        <v>19</v>
      </c>
      <c r="B109" s="4" t="str">
        <f t="shared" si="8"/>
        <v>JAW</v>
      </c>
      <c r="C109" s="141">
        <f>IF(M84="yes",SUMIF('Fibre network'!B$8:B$26,B109,'Fibre network'!H$8:H$26),IF(M84="partly",SUMIF('Fibre network'!B$8:B$26,B109,'Fibre network'!H$8:H$26)*(G$16-G83)/(G84-G83),0))</f>
        <v>0</v>
      </c>
      <c r="E109" s="140">
        <f t="shared" si="5"/>
        <v>0</v>
      </c>
      <c r="G109" s="141">
        <f>C109*'Subscriber Lines'!C$57/'Subscriber Lines'!B$57</f>
        <v>0</v>
      </c>
      <c r="I109" s="140">
        <f t="shared" si="6"/>
        <v>0</v>
      </c>
    </row>
    <row r="110" spans="1:9" ht="15" thickBot="1">
      <c r="A110" s="9" t="s">
        <v>36</v>
      </c>
      <c r="B110" s="142"/>
      <c r="C110" s="135">
        <f>SUM(C91:C109)</f>
        <v>0</v>
      </c>
      <c r="E110" s="96"/>
      <c r="G110" s="135">
        <f>SUM(G91:G109)</f>
        <v>0</v>
      </c>
      <c r="I110" s="96"/>
    </row>
    <row r="111" spans="1:9" ht="15" thickBot="1">
      <c r="A111" s="1" t="s">
        <v>73</v>
      </c>
      <c r="B111" s="142"/>
      <c r="C111" s="96"/>
      <c r="E111" s="96" t="e">
        <f>SUMPRODUCT($C91:$C109,E91:E109)/$C110</f>
        <v>#DIV/0!</v>
      </c>
      <c r="G111" s="96"/>
      <c r="I111" s="96" t="e">
        <f>SUMPRODUCT($C91:$C109,I91:I109)/$C110</f>
        <v>#DIV/0!</v>
      </c>
    </row>
  </sheetData>
  <mergeCells count="10">
    <mergeCell ref="B37:B39"/>
    <mergeCell ref="C37:C38"/>
    <mergeCell ref="G37:G38"/>
    <mergeCell ref="E37:E38"/>
    <mergeCell ref="I37:I38"/>
    <mergeCell ref="B88:B90"/>
    <mergeCell ref="C88:C89"/>
    <mergeCell ref="E88:E89"/>
    <mergeCell ref="I88:I89"/>
    <mergeCell ref="G88:G89"/>
  </mergeCells>
  <pageMargins left="0.7" right="0.7" top="0.75" bottom="0.75" header="0.3" footer="0.3"/>
  <pageSetup paperSize="9" orientation="portrait" horizontalDpi="300" verticalDpi="3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05" r:id="rId3" name="Spinner 5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6" r:id="rId4" name="Spinner 5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7" r:id="rId5" name="Spinner 5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8" r:id="rId6" name="Spinner 6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9" r:id="rId7" name="Spinner 6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0" r:id="rId8" name="Spinner 6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1" r:id="rId9" name="Spinner 63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2" r:id="rId10" name="Spinner 6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3" r:id="rId11" name="Spinner 6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4" r:id="rId12" name="Spinner 6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5" r:id="rId13" name="Spinner 6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6" r:id="rId14" name="Spinner 6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7" r:id="rId15" name="Spinner 6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8" r:id="rId16" name="Spinner 7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19" r:id="rId17" name="Spinner 7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0" r:id="rId18" name="Spinner 7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1" r:id="rId19" name="Spinner 7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2" r:id="rId20" name="Spinner 7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3" r:id="rId21" name="Spinner 7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4" r:id="rId22" name="Spinner 7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5" r:id="rId23" name="Spinner 7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6" r:id="rId24" name="Spinner 7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7" r:id="rId25" name="Spinner 7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8" r:id="rId26" name="Spinner 8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29" r:id="rId27" name="Spinner 8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0" r:id="rId28" name="Spinner 8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1" r:id="rId29" name="Spinner 8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2" r:id="rId30" name="Spinner 8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3" r:id="rId31" name="Spinner 8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4" r:id="rId32" name="Spinner 8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5" r:id="rId33" name="Spinner 8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6" r:id="rId34" name="Spinner 88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7" r:id="rId35" name="Spinner 89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8" r:id="rId36" name="Spinner 90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39" r:id="rId37" name="Spinner 91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0" r:id="rId38" name="Spinner 92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1" r:id="rId39" name="Spinner 93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2" r:id="rId40" name="Spinner 94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3" r:id="rId41" name="Spinner 95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4" r:id="rId42" name="Spinner 96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5" r:id="rId43" name="Spinner 97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6" r:id="rId44" name="Spinner 98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7" r:id="rId45" name="Spinner 99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8" r:id="rId46" name="Spinner 100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49" r:id="rId47" name="Spinner 101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0" r:id="rId48" name="Spinner 102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1" r:id="rId49" name="Spinner 103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2" r:id="rId50" name="Spinner 104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3" r:id="rId51" name="Spinner 105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4" r:id="rId52" name="Spinner 106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5" r:id="rId53" name="Spinner 107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6" r:id="rId54" name="Spinner 108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7" r:id="rId55" name="Spinner 109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8" r:id="rId56" name="Spinner 110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59" r:id="rId57" name="Spinner 111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0" r:id="rId58" name="Spinner 17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1" r:id="rId59" name="Spinner 16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5" r:id="rId60" name="Spinner 16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6" r:id="rId61" name="Spinner 16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7" r:id="rId62" name="Spinner 16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8" r:id="rId63" name="Spinner 16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9" r:id="rId64" name="Spinner 164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0" r:id="rId65" name="Spinner 16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1" r:id="rId66" name="Spinner 16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2" r:id="rId67" name="Spinner 16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3" r:id="rId68" name="Spinner 16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4" r:id="rId69" name="Spinner 15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5" r:id="rId70" name="Spinner 15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6" r:id="rId71" name="Spinner 15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7" r:id="rId72" name="Spinner 15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0" r:id="rId73" name="Spinner 15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1" r:id="rId74" name="Spinner 15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2" r:id="rId75" name="Spinner 15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63" r:id="rId76" name="Spinner 15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5" r:id="rId77" name="Spinner 15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6" r:id="rId78" name="Spinner 15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7" r:id="rId79" name="Spinner 14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8" r:id="rId80" name="Spinner 14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9" r:id="rId81" name="Spinner 14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0" r:id="rId82" name="Spinner 14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1" r:id="rId83" name="Spinner 14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2" r:id="rId84" name="Spinner 14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3" r:id="rId85" name="Spinner 14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4" r:id="rId86" name="Spinner 14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5" r:id="rId87" name="Spinner 14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6" r:id="rId88" name="Spinner 14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7" r:id="rId89" name="Spinner 139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8" r:id="rId90" name="Spinner 138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99" r:id="rId91" name="Spinner 137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5" r:id="rId92" name="Spinner 136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6" r:id="rId93" name="Spinner 135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7" r:id="rId94" name="Spinner 134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8" r:id="rId95" name="Spinner 133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9" r:id="rId96" name="Spinner 132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0" r:id="rId97" name="Spinner 131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1" r:id="rId98" name="Spinner 130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2" r:id="rId99" name="Spinner 129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3" r:id="rId100" name="Spinner 128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4" r:id="rId101" name="Spinner 127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5" r:id="rId102" name="Spinner 126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6" r:id="rId103" name="Spinner 125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7" r:id="rId104" name="Spinner 124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8" r:id="rId105" name="Spinner 123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29" r:id="rId106" name="Spinner 122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0" r:id="rId107" name="Spinner 121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1" r:id="rId108" name="Spinner 120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19" r:id="rId109" name="Spinner 119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0" r:id="rId110" name="Spinner 118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1" r:id="rId111" name="Spinner 117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2" r:id="rId112" name="Spinner 116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3" r:id="rId113" name="Spinner 25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2" r:id="rId114" name="Spinner 25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1" r:id="rId115" name="Spinner 25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0" r:id="rId116" name="Spinner 25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9" r:id="rId117" name="Spinner 25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8" r:id="rId118" name="Spinner 25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7" r:id="rId119" name="Spinner 249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6" r:id="rId120" name="Spinner 24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5" r:id="rId121" name="Spinner 24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4" r:id="rId122" name="Spinner 24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3" r:id="rId123" name="Spinner 24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2" r:id="rId124" name="Spinner 24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1" r:id="rId125" name="Spinner 24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90" r:id="rId126" name="Spinner 24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9" r:id="rId127" name="Spinner 24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8" r:id="rId128" name="Spinner 24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7" r:id="rId129" name="Spinner 23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6" r:id="rId130" name="Spinner 23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5" r:id="rId131" name="Spinner 23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4" r:id="rId132" name="Spinner 23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3" r:id="rId133" name="Spinner 23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2" r:id="rId134" name="Spinner 23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1" r:id="rId135" name="Spinner 23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80" r:id="rId136" name="Spinner 23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9" r:id="rId137" name="Spinner 23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8" r:id="rId138" name="Spinner 23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7" r:id="rId139" name="Spinner 22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6" r:id="rId140" name="Spinner 22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5" r:id="rId141" name="Spinner 22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4" r:id="rId142" name="Spinner 22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0" r:id="rId143" name="Spinner 3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1" r:id="rId144" name="Spinner 33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2" r:id="rId145" name="Spinner 34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3" r:id="rId146" name="Spinner 35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4" r:id="rId147" name="Spinner 36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5" r:id="rId148" name="Spinner 37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6" r:id="rId149" name="Spinner 38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7" r:id="rId150" name="Spinner 39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8" r:id="rId151" name="Spinner 40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89" r:id="rId152" name="Spinner 41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0" r:id="rId153" name="Spinner 42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1" r:id="rId154" name="Spinner 43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2" r:id="rId155" name="Spinner 44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3" r:id="rId156" name="Spinner 45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4" r:id="rId157" name="Spinner 46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5" r:id="rId158" name="Spinner 47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6" r:id="rId159" name="Spinner 48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7" r:id="rId160" name="Spinner 49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8" r:id="rId161" name="Spinner 50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99" r:id="rId162" name="Spinner 51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0" r:id="rId163" name="Spinner 52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1" r:id="rId164" name="Spinner 53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2" r:id="rId165" name="Spinner 54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3" r:id="rId166" name="Spinner 55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04" r:id="rId167" name="Spinner 56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3" r:id="rId168" name="Spinner 22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72" r:id="rId169" name="Spinner 22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3" r:id="rId170" name="Spinner 22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4" r:id="rId171" name="Spinner 22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9" r:id="rId172" name="Spinner 22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8" r:id="rId173" name="Spinner 22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7" r:id="rId174" name="Spinner 219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6" r:id="rId175" name="Spinner 21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5" r:id="rId176" name="Spinner 21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4" r:id="rId177" name="Spinner 21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3" r:id="rId178" name="Spinner 21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2" r:id="rId179" name="Spinner 21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1" r:id="rId180" name="Spinner 21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60" r:id="rId181" name="Spinner 21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9" r:id="rId182" name="Spinner 21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8" r:id="rId183" name="Spinner 21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7" r:id="rId184" name="Spinner 20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6" r:id="rId185" name="Spinner 20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5" r:id="rId186" name="Spinner 20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4" r:id="rId187" name="Spinner 20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3" r:id="rId188" name="Spinner 20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2" r:id="rId189" name="Spinner 20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1" r:id="rId190" name="Spinner 20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50" r:id="rId191" name="Spinner 20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9" r:id="rId192" name="Spinner 20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8" r:id="rId193" name="Spinner 20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7" r:id="rId194" name="Spinner 19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6" r:id="rId195" name="Spinner 19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5" r:id="rId196" name="Spinner 19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4" r:id="rId197" name="Spinner 19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3" r:id="rId198" name="Spinner 19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2" r:id="rId199" name="Spinner 194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1" r:id="rId200" name="Spinner 193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40" r:id="rId201" name="Spinner 192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9" r:id="rId202" name="Spinner 191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8" r:id="rId203" name="Spinner 190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7" r:id="rId204" name="Spinner 189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6" r:id="rId205" name="Spinner 188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5" r:id="rId206" name="Spinner 187">
              <controlPr defaultSize="0" autoPict="0">
                <anchor moveWithCells="1" sizeWithCells="1">
                  <from>
                    <xdr:col>4</xdr:col>
                    <xdr:colOff>12700</xdr:colOff>
                    <xdr:row>14</xdr:row>
                    <xdr:rowOff>0</xdr:rowOff>
                  </from>
                  <to>
                    <xdr:col>4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4" r:id="rId207" name="Spinner 186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3" r:id="rId208" name="Spinner 185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2" r:id="rId209" name="Spinner 184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1" r:id="rId210" name="Spinner 183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30" r:id="rId211" name="Spinner 182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9" r:id="rId212" name="Spinner 181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8" r:id="rId213" name="Spinner 180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7" r:id="rId214" name="Spinner 179">
              <controlPr defaultSize="0" autoPict="0">
                <anchor moveWithCells="1" sizeWithCells="1">
                  <from>
                    <xdr:col>6</xdr:col>
                    <xdr:colOff>12700</xdr:colOff>
                    <xdr:row>14</xdr:row>
                    <xdr:rowOff>0</xdr:rowOff>
                  </from>
                  <to>
                    <xdr:col>6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6" r:id="rId215" name="Spinner 178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25" r:id="rId216" name="Spinner 177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4" r:id="rId217" name="Spinner 176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5" r:id="rId218" name="Spinner 175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6" r:id="rId219" name="Spinner 174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7" r:id="rId220" name="Spinner 173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8" r:id="rId221" name="Spinner 172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09" r:id="rId222" name="Spinner 171">
              <controlPr defaultSize="0" autoPict="0">
                <anchor moveWithCells="1" sizeWithCells="1">
                  <from>
                    <xdr:col>7</xdr:col>
                    <xdr:colOff>12700</xdr:colOff>
                    <xdr:row>14</xdr:row>
                    <xdr:rowOff>0</xdr:rowOff>
                  </from>
                  <to>
                    <xdr:col>7</xdr:col>
                    <xdr:colOff>254000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3" r:id="rId223" name="Spinner 28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2" r:id="rId224" name="Spinner 28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1" r:id="rId225" name="Spinner 28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0" r:id="rId226" name="Spinner 28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9" r:id="rId227" name="Spinner 28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8" r:id="rId228" name="Spinner 28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7" r:id="rId229" name="Spinner 279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6" r:id="rId230" name="Spinner 27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5" r:id="rId231" name="Spinner 27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4" r:id="rId232" name="Spinner 27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3" r:id="rId233" name="Spinner 27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2" r:id="rId234" name="Spinner 27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1" r:id="rId235" name="Spinner 27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20" r:id="rId236" name="Spinner 27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9" r:id="rId237" name="Spinner 27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8" r:id="rId238" name="Spinner 27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7" r:id="rId239" name="Spinner 26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6" r:id="rId240" name="Spinner 26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5" r:id="rId241" name="Spinner 26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4" r:id="rId242" name="Spinner 26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3" r:id="rId243" name="Spinner 26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2" r:id="rId244" name="Spinner 26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1" r:id="rId245" name="Spinner 26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10" r:id="rId246" name="Spinner 26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4" r:id="rId247" name="Spinner 26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5" r:id="rId248" name="Spinner 26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6" r:id="rId249" name="Spinner 25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7" r:id="rId250" name="Spinner 25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8" r:id="rId251" name="Spinner 25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39" r:id="rId252" name="Spinner 25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0" r:id="rId253" name="Spinner 31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1" r:id="rId254" name="Spinner 31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2" r:id="rId255" name="Spinner 31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3" r:id="rId256" name="Spinner 31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4" r:id="rId257" name="Spinner 31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5" r:id="rId258" name="Spinner 31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6" r:id="rId259" name="Spinner 309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7" r:id="rId260" name="Spinner 30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8" r:id="rId261" name="Spinner 30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4" r:id="rId262" name="Spinner 30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3" r:id="rId263" name="Spinner 30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2" r:id="rId264" name="Spinner 30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1" r:id="rId265" name="Spinner 30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50" r:id="rId266" name="Spinner 30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49" r:id="rId267" name="Spinner 30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8" r:id="rId268" name="Spinner 30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69" r:id="rId269" name="Spinner 29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0" r:id="rId270" name="Spinner 29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1" r:id="rId271" name="Spinner 29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2" r:id="rId272" name="Spinner 29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3" r:id="rId273" name="Spinner 29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4" r:id="rId274" name="Spinner 29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5" r:id="rId275" name="Spinner 29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6" r:id="rId276" name="Spinner 29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7" r:id="rId277" name="Spinner 29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8" r:id="rId278" name="Spinner 29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79" r:id="rId279" name="Spinner 28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0" r:id="rId280" name="Spinner 28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1" r:id="rId281" name="Spinner 28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2" r:id="rId282" name="Spinner 28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3" r:id="rId283" name="Spinner 34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84" r:id="rId284" name="Spinner 34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0" r:id="rId285" name="Spinner 34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1" r:id="rId286" name="Spinner 34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2" r:id="rId287" name="Spinner 34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3" r:id="rId288" name="Spinner 34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4" r:id="rId289" name="Spinner 339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5" r:id="rId290" name="Spinner 33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6" r:id="rId291" name="Spinner 33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7" r:id="rId292" name="Spinner 33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8" r:id="rId293" name="Spinner 33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09" r:id="rId294" name="Spinner 33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0" r:id="rId295" name="Spinner 33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1" r:id="rId296" name="Spinner 33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2" r:id="rId297" name="Spinner 33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3" r:id="rId298" name="Spinner 33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14" r:id="rId299" name="Spinner 32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2" r:id="rId300" name="Spinner 32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3" r:id="rId301" name="Spinner 32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4" r:id="rId302" name="Spinner 32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5" r:id="rId303" name="Spinner 32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6" r:id="rId304" name="Spinner 32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7" r:id="rId305" name="Spinner 32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8" r:id="rId306" name="Spinner 32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39" r:id="rId307" name="Spinner 32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0" r:id="rId308" name="Spinner 32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1" r:id="rId309" name="Spinner 31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2" r:id="rId310" name="Spinner 31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3" r:id="rId311" name="Spinner 31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4" r:id="rId312" name="Spinner 31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5" r:id="rId313" name="Spinner 37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6" r:id="rId314" name="Spinner 37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7" r:id="rId315" name="Spinner 37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8" r:id="rId316" name="Spinner 37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49" r:id="rId317" name="Spinner 37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0" r:id="rId318" name="Spinner 37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1" r:id="rId319" name="Spinner 369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2" r:id="rId320" name="Spinner 36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3" r:id="rId321" name="Spinner 36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4" r:id="rId322" name="Spinner 36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5" r:id="rId323" name="Spinner 36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6" r:id="rId324" name="Spinner 36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7" r:id="rId325" name="Spinner 36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8" r:id="rId326" name="Spinner 36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59" r:id="rId327" name="Spinner 36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0" r:id="rId328" name="Spinner 36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1" r:id="rId329" name="Spinner 35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2" r:id="rId330" name="Spinner 35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3" r:id="rId331" name="Spinner 35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4" r:id="rId332" name="Spinner 35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5" r:id="rId333" name="Spinner 35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6" r:id="rId334" name="Spinner 35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7" r:id="rId335" name="Spinner 35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8" r:id="rId336" name="Spinner 35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69" r:id="rId337" name="Spinner 35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70" r:id="rId338" name="Spinner 35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71" r:id="rId339" name="Spinner 34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72" r:id="rId340" name="Spinner 34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73" r:id="rId341" name="Spinner 34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74" r:id="rId342" name="Spinner 34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" r:id="rId343" name="Spinner -102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" r:id="rId344" name="Spinner -102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" r:id="rId345" name="Spinner -102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5" r:id="rId346" name="Spinner -1019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6" r:id="rId347" name="Spinner -101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7" r:id="rId348" name="Spinner -101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8" r:id="rId349" name="Spinner -1016">
              <controlPr locked="0"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241300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9" r:id="rId350" name="Spinner -1015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" r:id="rId351" name="Spinner -1014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1" r:id="rId352" name="Spinner -1013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2" r:id="rId353" name="Spinner -1012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3" r:id="rId354" name="Spinner -1011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4" r:id="rId355" name="Spinner -1010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5" r:id="rId356" name="Spinner -100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6" r:id="rId357" name="Spinner -1008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7" r:id="rId358" name="Spinner -1007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8" r:id="rId359" name="Spinner -1006">
              <controlPr defaultSize="0" autoPict="0">
                <anchor moveWithCells="1" sizeWithCells="1">
                  <from>
                    <xdr:col>7</xdr:col>
                    <xdr:colOff>25400</xdr:colOff>
                    <xdr:row>14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9" r:id="rId360" name="Spinner -100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0" r:id="rId361" name="Spinner -100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1" r:id="rId362" name="Spinner -100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2" r:id="rId363" name="Spinner -1002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3" r:id="rId364" name="Spinner -1001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4" r:id="rId365" name="Spinner -1000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5" r:id="rId366" name="Spinner -999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6" r:id="rId367" name="Spinner -998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7" r:id="rId368" name="Spinner -997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8" r:id="rId369" name="Spinner -996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29" r:id="rId370" name="Spinner -995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0" r:id="rId371" name="Spinner -994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31" r:id="rId372" name="Spinner -993">
              <controlPr defaultSize="0" autoPict="0">
                <anchor moveWithCells="1" siz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7</xdr:col>
                    <xdr:colOff>228600</xdr:colOff>
                    <xdr:row>14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H55"/>
  <sheetViews>
    <sheetView showGridLines="0" workbookViewId="0">
      <selection activeCell="J46" sqref="J46"/>
    </sheetView>
  </sheetViews>
  <sheetFormatPr baseColWidth="10" defaultColWidth="8.83203125" defaultRowHeight="14" x14ac:dyDescent="0"/>
  <cols>
    <col min="2" max="2" width="25.6640625" customWidth="1"/>
    <col min="5" max="5" width="8.83203125" style="27"/>
  </cols>
  <sheetData>
    <row r="1" spans="1:4" ht="18">
      <c r="A1" s="30" t="s">
        <v>61</v>
      </c>
    </row>
    <row r="2" spans="1:4">
      <c r="D2" s="27"/>
    </row>
    <row r="3" spans="1:4">
      <c r="A3" s="28" t="s">
        <v>69</v>
      </c>
      <c r="B3" s="16"/>
      <c r="D3" s="122" t="s">
        <v>201</v>
      </c>
    </row>
    <row r="4" spans="1:4">
      <c r="A4" s="16"/>
      <c r="B4" s="16" t="s">
        <v>42</v>
      </c>
      <c r="D4" s="36">
        <v>5.85</v>
      </c>
    </row>
    <row r="5" spans="1:4">
      <c r="A5" s="16"/>
      <c r="B5" s="16" t="s">
        <v>43</v>
      </c>
      <c r="D5" s="36">
        <v>2.4300000000000002</v>
      </c>
    </row>
    <row r="6" spans="1:4">
      <c r="A6" s="16"/>
      <c r="B6" s="16" t="s">
        <v>44</v>
      </c>
      <c r="D6" s="36">
        <v>0.54</v>
      </c>
    </row>
    <row r="7" spans="1:4">
      <c r="A7" s="28" t="s">
        <v>70</v>
      </c>
      <c r="B7" s="16"/>
    </row>
    <row r="8" spans="1:4">
      <c r="A8" s="16"/>
      <c r="B8" s="16" t="s">
        <v>42</v>
      </c>
      <c r="D8" s="36">
        <v>42.56</v>
      </c>
    </row>
    <row r="9" spans="1:4">
      <c r="A9" s="16"/>
      <c r="B9" s="16" t="s">
        <v>43</v>
      </c>
      <c r="D9" s="36">
        <v>25.17</v>
      </c>
    </row>
    <row r="10" spans="1:4">
      <c r="A10" s="16"/>
      <c r="B10" s="16" t="s">
        <v>44</v>
      </c>
      <c r="D10" s="36">
        <v>21.22</v>
      </c>
    </row>
    <row r="11" spans="1:4">
      <c r="A11" s="28" t="s">
        <v>71</v>
      </c>
      <c r="B11" s="16"/>
    </row>
    <row r="12" spans="1:4">
      <c r="A12" s="16"/>
      <c r="B12" s="16" t="s">
        <v>42</v>
      </c>
      <c r="D12" s="43">
        <v>59.05</v>
      </c>
    </row>
    <row r="13" spans="1:4">
      <c r="A13" s="16"/>
      <c r="B13" s="16" t="s">
        <v>43</v>
      </c>
      <c r="D13" s="36">
        <v>37.64</v>
      </c>
    </row>
    <row r="14" spans="1:4">
      <c r="A14" s="16"/>
      <c r="B14" s="16" t="s">
        <v>44</v>
      </c>
      <c r="D14" s="36">
        <v>32.590000000000003</v>
      </c>
    </row>
    <row r="15" spans="1:4">
      <c r="A15" s="28" t="s">
        <v>48</v>
      </c>
      <c r="B15" s="16"/>
    </row>
    <row r="16" spans="1:4">
      <c r="A16" s="1"/>
      <c r="B16" s="16" t="s">
        <v>42</v>
      </c>
      <c r="D16" s="36">
        <v>2.1</v>
      </c>
    </row>
    <row r="17" spans="1:4">
      <c r="A17" s="1"/>
      <c r="B17" s="16" t="s">
        <v>43</v>
      </c>
      <c r="D17" s="49">
        <v>1</v>
      </c>
    </row>
    <row r="18" spans="1:4">
      <c r="A18" s="1"/>
      <c r="B18" s="16" t="s">
        <v>44</v>
      </c>
      <c r="D18" s="36">
        <v>0.8</v>
      </c>
    </row>
    <row r="19" spans="1:4">
      <c r="A19" s="28" t="s">
        <v>54</v>
      </c>
      <c r="B19" s="16"/>
    </row>
    <row r="20" spans="1:4">
      <c r="A20" s="1"/>
      <c r="B20" s="16" t="s">
        <v>98</v>
      </c>
      <c r="D20" s="36">
        <v>1.5</v>
      </c>
    </row>
    <row r="21" spans="1:4">
      <c r="A21" s="28" t="s">
        <v>55</v>
      </c>
    </row>
    <row r="22" spans="1:4">
      <c r="A22" s="1"/>
      <c r="B22" s="29" t="s">
        <v>58</v>
      </c>
      <c r="D22" s="125">
        <v>75</v>
      </c>
    </row>
    <row r="23" spans="1:4">
      <c r="A23" s="1"/>
      <c r="B23" s="29" t="s">
        <v>59</v>
      </c>
      <c r="D23" s="125">
        <v>100</v>
      </c>
    </row>
    <row r="24" spans="1:4">
      <c r="A24" s="1"/>
      <c r="B24" s="29" t="s">
        <v>57</v>
      </c>
      <c r="D24" s="36">
        <v>10</v>
      </c>
    </row>
    <row r="25" spans="1:4">
      <c r="A25" s="5" t="s">
        <v>56</v>
      </c>
    </row>
    <row r="26" spans="1:4">
      <c r="B26" t="s">
        <v>186</v>
      </c>
      <c r="D26" s="36">
        <v>8000</v>
      </c>
    </row>
    <row r="27" spans="1:4">
      <c r="B27" t="s">
        <v>179</v>
      </c>
      <c r="D27" s="36">
        <v>45</v>
      </c>
    </row>
    <row r="28" spans="1:4">
      <c r="B28" t="s">
        <v>68</v>
      </c>
      <c r="D28" s="36">
        <v>210</v>
      </c>
    </row>
    <row r="29" spans="1:4">
      <c r="A29" s="5" t="s">
        <v>251</v>
      </c>
    </row>
    <row r="30" spans="1:4">
      <c r="B30" t="s">
        <v>67</v>
      </c>
      <c r="D30" s="49">
        <v>12</v>
      </c>
    </row>
    <row r="31" spans="1:4">
      <c r="A31" s="5" t="s">
        <v>60</v>
      </c>
    </row>
    <row r="32" spans="1:4">
      <c r="B32" t="s">
        <v>62</v>
      </c>
      <c r="D32" s="83">
        <v>0.875</v>
      </c>
    </row>
    <row r="33" spans="1:4">
      <c r="A33" s="5" t="s">
        <v>63</v>
      </c>
    </row>
    <row r="34" spans="1:4">
      <c r="B34" t="s">
        <v>188</v>
      </c>
      <c r="D34" s="124">
        <v>7.4999999999999997E-2</v>
      </c>
    </row>
    <row r="35" spans="1:4">
      <c r="D35" s="32"/>
    </row>
    <row r="36" spans="1:4">
      <c r="A36" s="5" t="s">
        <v>252</v>
      </c>
    </row>
    <row r="37" spans="1:4">
      <c r="B37" t="s">
        <v>64</v>
      </c>
      <c r="D37" s="43">
        <v>0.33</v>
      </c>
    </row>
    <row r="38" spans="1:4">
      <c r="B38" t="s">
        <v>65</v>
      </c>
      <c r="D38" s="43">
        <v>0.5</v>
      </c>
    </row>
    <row r="39" spans="1:4">
      <c r="B39" t="s">
        <v>66</v>
      </c>
      <c r="D39" s="43">
        <v>0.2</v>
      </c>
    </row>
    <row r="49" spans="1:8">
      <c r="A49" s="1"/>
      <c r="E49"/>
      <c r="H49" s="1"/>
    </row>
    <row r="54" spans="1:8">
      <c r="A54" s="1"/>
      <c r="E54"/>
    </row>
    <row r="55" spans="1:8">
      <c r="A55" s="1"/>
      <c r="E55"/>
    </row>
  </sheetData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E14"/>
  <sheetViews>
    <sheetView showGridLines="0" workbookViewId="0">
      <selection activeCell="F27" sqref="F27"/>
    </sheetView>
  </sheetViews>
  <sheetFormatPr baseColWidth="10" defaultColWidth="8.83203125" defaultRowHeight="14" x14ac:dyDescent="0"/>
  <cols>
    <col min="2" max="2" width="30.6640625" customWidth="1"/>
    <col min="3" max="3" width="40.6640625" customWidth="1"/>
  </cols>
  <sheetData>
    <row r="1" spans="1:5" ht="18">
      <c r="A1" s="40" t="s">
        <v>216</v>
      </c>
    </row>
    <row r="2" spans="1:5">
      <c r="A2" s="1"/>
    </row>
    <row r="3" spans="1:5">
      <c r="A3" s="1">
        <v>1</v>
      </c>
      <c r="B3" s="16" t="s">
        <v>191</v>
      </c>
      <c r="D3" s="35">
        <v>0.8</v>
      </c>
    </row>
    <row r="4" spans="1:5">
      <c r="A4" s="1">
        <f>A3+1</f>
        <v>2</v>
      </c>
      <c r="B4" s="16" t="s">
        <v>52</v>
      </c>
      <c r="D4" s="36">
        <v>1.3</v>
      </c>
    </row>
    <row r="5" spans="1:5">
      <c r="A5" s="1">
        <f t="shared" ref="A5:A7" si="0">A4+1</f>
        <v>3</v>
      </c>
      <c r="B5" s="16" t="s">
        <v>105</v>
      </c>
      <c r="D5" s="36">
        <v>1.2</v>
      </c>
    </row>
    <row r="6" spans="1:5">
      <c r="A6" s="1">
        <f t="shared" si="0"/>
        <v>4</v>
      </c>
      <c r="B6" s="16" t="s">
        <v>153</v>
      </c>
      <c r="D6" s="36">
        <v>2.5</v>
      </c>
    </row>
    <row r="7" spans="1:5">
      <c r="A7" s="1">
        <f t="shared" si="0"/>
        <v>5</v>
      </c>
      <c r="B7" s="16" t="s">
        <v>207</v>
      </c>
      <c r="D7" s="36">
        <v>0.85</v>
      </c>
    </row>
    <row r="8" spans="1:5">
      <c r="A8" s="1"/>
    </row>
    <row r="10" spans="1:5" ht="18">
      <c r="A10" s="30" t="s">
        <v>341</v>
      </c>
      <c r="B10" s="16"/>
      <c r="C10" s="16"/>
      <c r="D10" s="16"/>
      <c r="E10" s="16"/>
    </row>
    <row r="11" spans="1:5">
      <c r="A11" s="16"/>
      <c r="B11" s="16"/>
      <c r="C11" s="16"/>
      <c r="D11" s="16"/>
    </row>
    <row r="12" spans="1:5">
      <c r="A12" s="16" t="s">
        <v>232</v>
      </c>
      <c r="B12" s="16"/>
      <c r="C12" s="16"/>
      <c r="D12" s="35">
        <v>1</v>
      </c>
    </row>
    <row r="13" spans="1:5">
      <c r="A13" s="16" t="s">
        <v>233</v>
      </c>
      <c r="B13" s="16"/>
      <c r="C13" s="16"/>
      <c r="D13" s="35">
        <v>0.9</v>
      </c>
    </row>
    <row r="14" spans="1:5">
      <c r="A14" s="16" t="s">
        <v>234</v>
      </c>
      <c r="B14" s="16"/>
      <c r="C14" s="16"/>
      <c r="D14" s="35">
        <v>0.8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D2003"/>
  <sheetViews>
    <sheetView showGridLines="0" workbookViewId="0">
      <selection sqref="A1:XFD1"/>
    </sheetView>
  </sheetViews>
  <sheetFormatPr baseColWidth="10" defaultColWidth="8.83203125" defaultRowHeight="14" x14ac:dyDescent="0"/>
  <cols>
    <col min="1" max="1" width="18.6640625" style="47" customWidth="1"/>
    <col min="2" max="3" width="18.6640625" customWidth="1"/>
    <col min="4" max="4" width="12.6640625" style="27" customWidth="1"/>
  </cols>
  <sheetData>
    <row r="1" spans="1:4" s="30" customFormat="1" ht="18">
      <c r="A1" s="48" t="s">
        <v>135</v>
      </c>
      <c r="D1" s="31"/>
    </row>
    <row r="3" spans="1:4" s="46" customFormat="1" ht="50" customHeight="1" thickBot="1">
      <c r="A3" s="45" t="s">
        <v>155</v>
      </c>
      <c r="B3" s="45" t="s">
        <v>138</v>
      </c>
      <c r="C3" s="45" t="s">
        <v>139</v>
      </c>
      <c r="D3" s="50"/>
    </row>
    <row r="4" spans="1:4">
      <c r="A4" s="94">
        <v>1</v>
      </c>
      <c r="B4" s="43">
        <v>1</v>
      </c>
      <c r="C4" s="87">
        <f>AVERAGE(B$4:B4)</f>
        <v>1</v>
      </c>
      <c r="D4" s="27" t="s">
        <v>136</v>
      </c>
    </row>
    <row r="5" spans="1:4">
      <c r="A5" s="94">
        <f>A4+1</f>
        <v>2</v>
      </c>
      <c r="B5" s="87">
        <f>B4</f>
        <v>1</v>
      </c>
      <c r="C5" s="87">
        <f>AVERAGE(B$4:B5)</f>
        <v>1</v>
      </c>
    </row>
    <row r="6" spans="1:4">
      <c r="A6" s="94">
        <f t="shared" ref="A6:A69" si="0">A5+1</f>
        <v>3</v>
      </c>
      <c r="B6" s="87">
        <f t="shared" ref="B6:B11" si="1">B5</f>
        <v>1</v>
      </c>
      <c r="C6" s="87">
        <f>AVERAGE(B$4:B6)</f>
        <v>1</v>
      </c>
    </row>
    <row r="7" spans="1:4">
      <c r="A7" s="94">
        <f t="shared" si="0"/>
        <v>4</v>
      </c>
      <c r="B7" s="87">
        <f t="shared" si="1"/>
        <v>1</v>
      </c>
      <c r="C7" s="87">
        <f>AVERAGE(B$4:B7)</f>
        <v>1</v>
      </c>
    </row>
    <row r="8" spans="1:4">
      <c r="A8" s="94">
        <f t="shared" si="0"/>
        <v>5</v>
      </c>
      <c r="B8" s="87">
        <f t="shared" si="1"/>
        <v>1</v>
      </c>
      <c r="C8" s="87">
        <f>AVERAGE(B$4:B8)</f>
        <v>1</v>
      </c>
    </row>
    <row r="9" spans="1:4">
      <c r="A9" s="94">
        <f t="shared" si="0"/>
        <v>6</v>
      </c>
      <c r="B9" s="87">
        <f t="shared" si="1"/>
        <v>1</v>
      </c>
      <c r="C9" s="87">
        <f>AVERAGE(B$4:B9)</f>
        <v>1</v>
      </c>
    </row>
    <row r="10" spans="1:4">
      <c r="A10" s="94">
        <f t="shared" si="0"/>
        <v>7</v>
      </c>
      <c r="B10" s="87">
        <f t="shared" si="1"/>
        <v>1</v>
      </c>
      <c r="C10" s="87">
        <f>AVERAGE(B$4:B10)</f>
        <v>1</v>
      </c>
    </row>
    <row r="11" spans="1:4">
      <c r="A11" s="94">
        <f t="shared" si="0"/>
        <v>8</v>
      </c>
      <c r="B11" s="87">
        <f t="shared" si="1"/>
        <v>1</v>
      </c>
      <c r="C11" s="87">
        <f>AVERAGE(B$4:B11)</f>
        <v>1</v>
      </c>
    </row>
    <row r="12" spans="1:4">
      <c r="A12" s="94">
        <f t="shared" si="0"/>
        <v>9</v>
      </c>
      <c r="B12" s="43">
        <f>3.1415926/16</f>
        <v>0.1963495375</v>
      </c>
      <c r="C12" s="87">
        <f>AVERAGE(B$4:B12)</f>
        <v>0.91070550416666662</v>
      </c>
      <c r="D12" s="27" t="s">
        <v>137</v>
      </c>
    </row>
    <row r="13" spans="1:4">
      <c r="A13" s="94">
        <f t="shared" si="0"/>
        <v>10</v>
      </c>
      <c r="B13" s="87">
        <f>B12</f>
        <v>0.1963495375</v>
      </c>
      <c r="C13" s="87">
        <f>AVERAGE(B$4:B13)</f>
        <v>0.83926990749999997</v>
      </c>
    </row>
    <row r="14" spans="1:4">
      <c r="A14" s="94">
        <f t="shared" si="0"/>
        <v>11</v>
      </c>
      <c r="B14" s="87">
        <f t="shared" ref="B14:B19" si="2">B13</f>
        <v>0.1963495375</v>
      </c>
      <c r="C14" s="87">
        <f>AVERAGE(B$4:B14)</f>
        <v>0.78082260113636359</v>
      </c>
    </row>
    <row r="15" spans="1:4">
      <c r="A15" s="94">
        <f t="shared" si="0"/>
        <v>12</v>
      </c>
      <c r="B15" s="87">
        <f t="shared" si="2"/>
        <v>0.1963495375</v>
      </c>
      <c r="C15" s="87">
        <f>AVERAGE(B$4:B15)</f>
        <v>0.73211651249999987</v>
      </c>
    </row>
    <row r="16" spans="1:4">
      <c r="A16" s="94">
        <f t="shared" si="0"/>
        <v>13</v>
      </c>
      <c r="B16" s="87">
        <f t="shared" si="2"/>
        <v>0.1963495375</v>
      </c>
      <c r="C16" s="87">
        <f>AVERAGE(B$4:B16)</f>
        <v>0.69090366826923066</v>
      </c>
    </row>
    <row r="17" spans="1:4">
      <c r="A17" s="94">
        <f t="shared" si="0"/>
        <v>14</v>
      </c>
      <c r="B17" s="87">
        <f t="shared" si="2"/>
        <v>0.1963495375</v>
      </c>
      <c r="C17" s="87">
        <f>AVERAGE(B$4:B17)</f>
        <v>0.65557837321428558</v>
      </c>
    </row>
    <row r="18" spans="1:4">
      <c r="A18" s="94">
        <f t="shared" si="0"/>
        <v>15</v>
      </c>
      <c r="B18" s="87">
        <f t="shared" si="2"/>
        <v>0.1963495375</v>
      </c>
      <c r="C18" s="87">
        <f>AVERAGE(B$4:B18)</f>
        <v>0.62496311749999989</v>
      </c>
    </row>
    <row r="19" spans="1:4">
      <c r="A19" s="94">
        <f t="shared" si="0"/>
        <v>16</v>
      </c>
      <c r="B19" s="87">
        <f t="shared" si="2"/>
        <v>0.1963495375</v>
      </c>
      <c r="C19" s="87">
        <f>AVERAGE(B$4:B19)</f>
        <v>0.59817476874999986</v>
      </c>
    </row>
    <row r="20" spans="1:4">
      <c r="A20" s="94">
        <f t="shared" si="0"/>
        <v>17</v>
      </c>
      <c r="B20" s="43">
        <f t="shared" ref="B20:B26" si="3">3*3.1415926/32</f>
        <v>0.29452430625000003</v>
      </c>
      <c r="C20" s="87">
        <f>AVERAGE(B$4:B20)</f>
        <v>0.58031297683823524</v>
      </c>
      <c r="D20" s="27" t="s">
        <v>189</v>
      </c>
    </row>
    <row r="21" spans="1:4">
      <c r="A21" s="94">
        <f t="shared" si="0"/>
        <v>18</v>
      </c>
      <c r="B21" s="87">
        <f t="shared" si="3"/>
        <v>0.29452430625000003</v>
      </c>
      <c r="C21" s="87">
        <f>AVERAGE(B$4:B21)</f>
        <v>0.56443582847222218</v>
      </c>
    </row>
    <row r="22" spans="1:4">
      <c r="A22" s="94">
        <f t="shared" si="0"/>
        <v>19</v>
      </c>
      <c r="B22" s="87">
        <f t="shared" si="3"/>
        <v>0.29452430625000003</v>
      </c>
      <c r="C22" s="87">
        <f>AVERAGE(B$4:B22)</f>
        <v>0.55022995888157888</v>
      </c>
    </row>
    <row r="23" spans="1:4">
      <c r="A23" s="94">
        <f t="shared" si="0"/>
        <v>20</v>
      </c>
      <c r="B23" s="87">
        <f t="shared" si="3"/>
        <v>0.29452430625000003</v>
      </c>
      <c r="C23" s="87">
        <f>AVERAGE(B$4:B23)</f>
        <v>0.53744467625000003</v>
      </c>
    </row>
    <row r="24" spans="1:4">
      <c r="A24" s="94">
        <f t="shared" si="0"/>
        <v>21</v>
      </c>
      <c r="B24" s="87">
        <f t="shared" si="3"/>
        <v>0.29452430625000003</v>
      </c>
      <c r="C24" s="87">
        <f>AVERAGE(B$4:B24)</f>
        <v>0.52587703958333332</v>
      </c>
    </row>
    <row r="25" spans="1:4">
      <c r="A25" s="94">
        <f t="shared" si="0"/>
        <v>22</v>
      </c>
      <c r="B25" s="87">
        <f t="shared" si="3"/>
        <v>0.29452430625000003</v>
      </c>
      <c r="C25" s="87">
        <f>AVERAGE(B$4:B25)</f>
        <v>0.51536100625000003</v>
      </c>
    </row>
    <row r="26" spans="1:4">
      <c r="A26" s="94">
        <f t="shared" si="0"/>
        <v>23</v>
      </c>
      <c r="B26" s="87">
        <f t="shared" si="3"/>
        <v>0.29452430625000003</v>
      </c>
      <c r="C26" s="87">
        <f>AVERAGE(B$4:B26)</f>
        <v>0.50575941059782614</v>
      </c>
    </row>
    <row r="27" spans="1:4">
      <c r="A27" s="94">
        <f t="shared" si="0"/>
        <v>24</v>
      </c>
      <c r="B27" s="43">
        <f t="shared" ref="B27:B34" si="4">3.1415926/32</f>
        <v>9.8174768750000002E-2</v>
      </c>
      <c r="C27" s="87">
        <f>AVERAGE(B$4:B27)</f>
        <v>0.4887767171875001</v>
      </c>
      <c r="D27" s="27" t="s">
        <v>190</v>
      </c>
    </row>
    <row r="28" spans="1:4">
      <c r="A28" s="94">
        <f t="shared" si="0"/>
        <v>25</v>
      </c>
      <c r="B28" s="87">
        <f t="shared" si="4"/>
        <v>9.8174768750000002E-2</v>
      </c>
      <c r="C28" s="87">
        <f>AVERAGE(B$4:B28)</f>
        <v>0.47315263925000012</v>
      </c>
    </row>
    <row r="29" spans="1:4">
      <c r="A29" s="94">
        <f t="shared" si="0"/>
        <v>26</v>
      </c>
      <c r="B29" s="87">
        <f t="shared" si="4"/>
        <v>9.8174768750000002E-2</v>
      </c>
      <c r="C29" s="87">
        <f>AVERAGE(B$4:B29)</f>
        <v>0.45873041346153859</v>
      </c>
    </row>
    <row r="30" spans="1:4">
      <c r="A30" s="94">
        <f t="shared" si="0"/>
        <v>27</v>
      </c>
      <c r="B30" s="87">
        <f t="shared" si="4"/>
        <v>9.8174768750000002E-2</v>
      </c>
      <c r="C30" s="87">
        <f>AVERAGE(B$4:B30)</f>
        <v>0.44537650069444462</v>
      </c>
    </row>
    <row r="31" spans="1:4">
      <c r="A31" s="94">
        <f t="shared" si="0"/>
        <v>28</v>
      </c>
      <c r="B31" s="87">
        <f t="shared" si="4"/>
        <v>9.8174768750000002E-2</v>
      </c>
      <c r="C31" s="87">
        <f>AVERAGE(B$4:B31)</f>
        <v>0.43297643883928588</v>
      </c>
    </row>
    <row r="32" spans="1:4">
      <c r="A32" s="94">
        <f t="shared" si="0"/>
        <v>29</v>
      </c>
      <c r="B32" s="87">
        <f t="shared" si="4"/>
        <v>9.8174768750000002E-2</v>
      </c>
      <c r="C32" s="87">
        <f>AVERAGE(B$4:B32)</f>
        <v>0.42143155366379331</v>
      </c>
    </row>
    <row r="33" spans="1:3">
      <c r="A33" s="94">
        <f t="shared" si="0"/>
        <v>30</v>
      </c>
      <c r="B33" s="87">
        <f t="shared" si="4"/>
        <v>9.8174768750000002E-2</v>
      </c>
      <c r="C33" s="87">
        <f>AVERAGE(B$4:B33)</f>
        <v>0.4106563275000002</v>
      </c>
    </row>
    <row r="34" spans="1:3">
      <c r="A34" s="94">
        <f t="shared" si="0"/>
        <v>31</v>
      </c>
      <c r="B34" s="87">
        <f t="shared" si="4"/>
        <v>9.8174768750000002E-2</v>
      </c>
      <c r="C34" s="87">
        <f>AVERAGE(B$4:B34)</f>
        <v>0.40057627721774219</v>
      </c>
    </row>
    <row r="35" spans="1:3">
      <c r="A35" s="94">
        <f t="shared" si="0"/>
        <v>32</v>
      </c>
      <c r="B35" s="87">
        <f>3.1415926/32</f>
        <v>9.8174768750000002E-2</v>
      </c>
      <c r="C35" s="87">
        <f>AVERAGE(B$4:B35)</f>
        <v>0.39112623007812525</v>
      </c>
    </row>
    <row r="36" spans="1:3">
      <c r="A36" s="94">
        <f t="shared" si="0"/>
        <v>33</v>
      </c>
      <c r="B36" s="87">
        <f>B35</f>
        <v>9.8174768750000002E-2</v>
      </c>
      <c r="C36" s="87">
        <f>AVERAGE(B$4:B36)</f>
        <v>0.38224891306818209</v>
      </c>
    </row>
    <row r="37" spans="1:3">
      <c r="A37" s="94">
        <f t="shared" si="0"/>
        <v>34</v>
      </c>
      <c r="B37" s="87">
        <f t="shared" ref="B37:B100" si="5">B36</f>
        <v>9.8174768750000002E-2</v>
      </c>
      <c r="C37" s="87">
        <f>AVERAGE(B$4:B37)</f>
        <v>0.37389379117647087</v>
      </c>
    </row>
    <row r="38" spans="1:3">
      <c r="A38" s="94">
        <f t="shared" si="0"/>
        <v>35</v>
      </c>
      <c r="B38" s="87">
        <f t="shared" si="5"/>
        <v>9.8174768750000002E-2</v>
      </c>
      <c r="C38" s="87">
        <f>AVERAGE(B$4:B38)</f>
        <v>0.36601610482142888</v>
      </c>
    </row>
    <row r="39" spans="1:3">
      <c r="A39" s="94">
        <f t="shared" si="0"/>
        <v>36</v>
      </c>
      <c r="B39" s="87">
        <f t="shared" si="5"/>
        <v>9.8174768750000002E-2</v>
      </c>
      <c r="C39" s="87">
        <f>AVERAGE(B$4:B39)</f>
        <v>0.35857606770833361</v>
      </c>
    </row>
    <row r="40" spans="1:3">
      <c r="A40" s="94">
        <f t="shared" si="0"/>
        <v>37</v>
      </c>
      <c r="B40" s="87">
        <f t="shared" si="5"/>
        <v>9.8174768750000002E-2</v>
      </c>
      <c r="C40" s="87">
        <f>AVERAGE(B$4:B40)</f>
        <v>0.35153819476351383</v>
      </c>
    </row>
    <row r="41" spans="1:3">
      <c r="A41" s="94">
        <f t="shared" si="0"/>
        <v>38</v>
      </c>
      <c r="B41" s="87">
        <f t="shared" si="5"/>
        <v>9.8174768750000002E-2</v>
      </c>
      <c r="C41" s="87">
        <f>AVERAGE(B$4:B41)</f>
        <v>0.34487073618421088</v>
      </c>
    </row>
    <row r="42" spans="1:3">
      <c r="A42" s="94">
        <f t="shared" si="0"/>
        <v>39</v>
      </c>
      <c r="B42" s="87">
        <f t="shared" si="5"/>
        <v>9.8174768750000002E-2</v>
      </c>
      <c r="C42" s="87">
        <f>AVERAGE(B$4:B42)</f>
        <v>0.33854519855769266</v>
      </c>
    </row>
    <row r="43" spans="1:3">
      <c r="A43" s="94">
        <f t="shared" si="0"/>
        <v>40</v>
      </c>
      <c r="B43" s="87">
        <f t="shared" si="5"/>
        <v>9.8174768750000002E-2</v>
      </c>
      <c r="C43" s="87">
        <f>AVERAGE(B$4:B43)</f>
        <v>0.33253593781250035</v>
      </c>
    </row>
    <row r="44" spans="1:3">
      <c r="A44" s="94">
        <f t="shared" si="0"/>
        <v>41</v>
      </c>
      <c r="B44" s="87">
        <f t="shared" si="5"/>
        <v>9.8174768750000002E-2</v>
      </c>
      <c r="C44" s="87">
        <f>AVERAGE(B$4:B44)</f>
        <v>0.32681981173780522</v>
      </c>
    </row>
    <row r="45" spans="1:3">
      <c r="A45" s="94">
        <f t="shared" si="0"/>
        <v>42</v>
      </c>
      <c r="B45" s="87">
        <f t="shared" si="5"/>
        <v>9.8174768750000002E-2</v>
      </c>
      <c r="C45" s="87">
        <f>AVERAGE(B$4:B45)</f>
        <v>0.32137588214285751</v>
      </c>
    </row>
    <row r="46" spans="1:3">
      <c r="A46" s="94">
        <f t="shared" si="0"/>
        <v>43</v>
      </c>
      <c r="B46" s="87">
        <f t="shared" si="5"/>
        <v>9.8174768750000002E-2</v>
      </c>
      <c r="C46" s="87">
        <f>AVERAGE(B$4:B46)</f>
        <v>0.31618515857558177</v>
      </c>
    </row>
    <row r="47" spans="1:3">
      <c r="A47" s="94">
        <f t="shared" si="0"/>
        <v>44</v>
      </c>
      <c r="B47" s="87">
        <f t="shared" si="5"/>
        <v>9.8174768750000002E-2</v>
      </c>
      <c r="C47" s="87">
        <f>AVERAGE(B$4:B47)</f>
        <v>0.31123037698863676</v>
      </c>
    </row>
    <row r="48" spans="1:3">
      <c r="A48" s="94">
        <f t="shared" si="0"/>
        <v>45</v>
      </c>
      <c r="B48" s="87">
        <f t="shared" si="5"/>
        <v>9.8174768750000002E-2</v>
      </c>
      <c r="C48" s="87">
        <f>AVERAGE(B$4:B48)</f>
        <v>0.30649580791666708</v>
      </c>
    </row>
    <row r="49" spans="1:3">
      <c r="A49" s="94">
        <f t="shared" si="0"/>
        <v>46</v>
      </c>
      <c r="B49" s="87">
        <f t="shared" si="5"/>
        <v>9.8174768750000002E-2</v>
      </c>
      <c r="C49" s="87">
        <f>AVERAGE(B$4:B49)</f>
        <v>0.30196708967391345</v>
      </c>
    </row>
    <row r="50" spans="1:3">
      <c r="A50" s="94">
        <f t="shared" si="0"/>
        <v>47</v>
      </c>
      <c r="B50" s="87">
        <f t="shared" si="5"/>
        <v>9.8174768750000002E-2</v>
      </c>
      <c r="C50" s="87">
        <f>AVERAGE(B$4:B50)</f>
        <v>0.29763108284574508</v>
      </c>
    </row>
    <row r="51" spans="1:3">
      <c r="A51" s="94">
        <f t="shared" si="0"/>
        <v>48</v>
      </c>
      <c r="B51" s="87">
        <f t="shared" si="5"/>
        <v>9.8174768750000002E-2</v>
      </c>
      <c r="C51" s="87">
        <f>AVERAGE(B$4:B51)</f>
        <v>0.2934757429687504</v>
      </c>
    </row>
    <row r="52" spans="1:3">
      <c r="A52" s="94">
        <f t="shared" si="0"/>
        <v>49</v>
      </c>
      <c r="B52" s="87">
        <f t="shared" si="5"/>
        <v>9.8174768750000002E-2</v>
      </c>
      <c r="C52" s="87">
        <f>AVERAGE(B$4:B52)</f>
        <v>0.28949000880102083</v>
      </c>
    </row>
    <row r="53" spans="1:3">
      <c r="A53" s="94">
        <f t="shared" si="0"/>
        <v>50</v>
      </c>
      <c r="B53" s="87">
        <f t="shared" si="5"/>
        <v>9.8174768750000002E-2</v>
      </c>
      <c r="C53" s="87">
        <f>AVERAGE(B$4:B53)</f>
        <v>0.28566370400000041</v>
      </c>
    </row>
    <row r="54" spans="1:3">
      <c r="A54" s="94">
        <f t="shared" si="0"/>
        <v>51</v>
      </c>
      <c r="B54" s="87">
        <f t="shared" si="5"/>
        <v>9.8174768750000002E-2</v>
      </c>
      <c r="C54" s="87">
        <f>AVERAGE(B$4:B54)</f>
        <v>0.2819874503676475</v>
      </c>
    </row>
    <row r="55" spans="1:3">
      <c r="A55" s="94">
        <f t="shared" si="0"/>
        <v>52</v>
      </c>
      <c r="B55" s="87">
        <f t="shared" si="5"/>
        <v>9.8174768750000002E-2</v>
      </c>
      <c r="C55" s="87">
        <f>AVERAGE(B$4:B55)</f>
        <v>0.2784525911057697</v>
      </c>
    </row>
    <row r="56" spans="1:3">
      <c r="A56" s="94">
        <f t="shared" si="0"/>
        <v>53</v>
      </c>
      <c r="B56" s="87">
        <f t="shared" si="5"/>
        <v>9.8174768750000002E-2</v>
      </c>
      <c r="C56" s="87">
        <f>AVERAGE(B$4:B56)</f>
        <v>0.27505112275943439</v>
      </c>
    </row>
    <row r="57" spans="1:3">
      <c r="A57" s="94">
        <f t="shared" si="0"/>
        <v>54</v>
      </c>
      <c r="B57" s="87">
        <f t="shared" si="5"/>
        <v>9.8174768750000002E-2</v>
      </c>
      <c r="C57" s="87">
        <f>AVERAGE(B$4:B57)</f>
        <v>0.27177563472222266</v>
      </c>
    </row>
    <row r="58" spans="1:3">
      <c r="A58" s="94">
        <f t="shared" si="0"/>
        <v>55</v>
      </c>
      <c r="B58" s="87">
        <f t="shared" si="5"/>
        <v>9.8174768750000002E-2</v>
      </c>
      <c r="C58" s="87">
        <f>AVERAGE(B$4:B58)</f>
        <v>0.26861925534090952</v>
      </c>
    </row>
    <row r="59" spans="1:3">
      <c r="A59" s="94">
        <f t="shared" si="0"/>
        <v>56</v>
      </c>
      <c r="B59" s="87">
        <f t="shared" si="5"/>
        <v>9.8174768750000002E-2</v>
      </c>
      <c r="C59" s="87">
        <f>AVERAGE(B$4:B59)</f>
        <v>0.26557560379464334</v>
      </c>
    </row>
    <row r="60" spans="1:3">
      <c r="A60" s="94">
        <f t="shared" si="0"/>
        <v>57</v>
      </c>
      <c r="B60" s="87">
        <f t="shared" si="5"/>
        <v>9.8174768750000002E-2</v>
      </c>
      <c r="C60" s="87">
        <f>AVERAGE(B$4:B60)</f>
        <v>0.26263874703947415</v>
      </c>
    </row>
    <row r="61" spans="1:3">
      <c r="A61" s="94">
        <f t="shared" si="0"/>
        <v>58</v>
      </c>
      <c r="B61" s="87">
        <f t="shared" si="5"/>
        <v>9.8174768750000002E-2</v>
      </c>
      <c r="C61" s="87">
        <f>AVERAGE(B$4:B61)</f>
        <v>0.259803161206897</v>
      </c>
    </row>
    <row r="62" spans="1:3">
      <c r="A62" s="94">
        <f t="shared" si="0"/>
        <v>59</v>
      </c>
      <c r="B62" s="87">
        <f t="shared" si="5"/>
        <v>9.8174768750000002E-2</v>
      </c>
      <c r="C62" s="87">
        <f>AVERAGE(B$4:B62)</f>
        <v>0.2570636969279666</v>
      </c>
    </row>
    <row r="63" spans="1:3">
      <c r="A63" s="94">
        <f t="shared" si="0"/>
        <v>60</v>
      </c>
      <c r="B63" s="87">
        <f t="shared" si="5"/>
        <v>9.8174768750000002E-2</v>
      </c>
      <c r="C63" s="87">
        <f>AVERAGE(B$4:B63)</f>
        <v>0.2544155481250005</v>
      </c>
    </row>
    <row r="64" spans="1:3">
      <c r="A64" s="94">
        <f t="shared" si="0"/>
        <v>61</v>
      </c>
      <c r="B64" s="87">
        <f t="shared" si="5"/>
        <v>9.8174768750000002E-2</v>
      </c>
      <c r="C64" s="87">
        <f>AVERAGE(B$4:B64)</f>
        <v>0.25185422387295131</v>
      </c>
    </row>
    <row r="65" spans="1:3">
      <c r="A65" s="94">
        <f t="shared" si="0"/>
        <v>62</v>
      </c>
      <c r="B65" s="87">
        <f t="shared" si="5"/>
        <v>9.8174768750000002E-2</v>
      </c>
      <c r="C65" s="87">
        <f>AVERAGE(B$4:B65)</f>
        <v>0.24937552298387147</v>
      </c>
    </row>
    <row r="66" spans="1:3">
      <c r="A66" s="94">
        <f t="shared" si="0"/>
        <v>63</v>
      </c>
      <c r="B66" s="87">
        <f t="shared" si="5"/>
        <v>9.8174768750000002E-2</v>
      </c>
      <c r="C66" s="87">
        <f>AVERAGE(B$4:B66)</f>
        <v>0.24697551101190526</v>
      </c>
    </row>
    <row r="67" spans="1:3">
      <c r="A67" s="94">
        <f t="shared" si="0"/>
        <v>64</v>
      </c>
      <c r="B67" s="87">
        <f t="shared" si="5"/>
        <v>9.8174768750000002E-2</v>
      </c>
      <c r="C67" s="87">
        <f>AVERAGE(B$4:B67)</f>
        <v>0.244650499414063</v>
      </c>
    </row>
    <row r="68" spans="1:3">
      <c r="A68" s="94">
        <f t="shared" si="0"/>
        <v>65</v>
      </c>
      <c r="B68" s="87">
        <f t="shared" si="5"/>
        <v>9.8174768750000002E-2</v>
      </c>
      <c r="C68" s="87">
        <f>AVERAGE(B$4:B68)</f>
        <v>0.24239702663461588</v>
      </c>
    </row>
    <row r="69" spans="1:3">
      <c r="A69" s="94">
        <f t="shared" si="0"/>
        <v>66</v>
      </c>
      <c r="B69" s="87">
        <f t="shared" si="5"/>
        <v>9.8174768750000002E-2</v>
      </c>
      <c r="C69" s="87">
        <f>AVERAGE(B$4:B69)</f>
        <v>0.24021184090909142</v>
      </c>
    </row>
    <row r="70" spans="1:3">
      <c r="A70" s="94">
        <f t="shared" ref="A70:A102" si="6">A69+1</f>
        <v>67</v>
      </c>
      <c r="B70" s="87">
        <f t="shared" si="5"/>
        <v>9.8174768750000002E-2</v>
      </c>
      <c r="C70" s="87">
        <f>AVERAGE(B$4:B70)</f>
        <v>0.23809188460820946</v>
      </c>
    </row>
    <row r="71" spans="1:3">
      <c r="A71" s="94">
        <f t="shared" si="6"/>
        <v>68</v>
      </c>
      <c r="B71" s="87">
        <f t="shared" si="5"/>
        <v>9.8174768750000002E-2</v>
      </c>
      <c r="C71" s="87">
        <f>AVERAGE(B$4:B71)</f>
        <v>0.23603427996323578</v>
      </c>
    </row>
    <row r="72" spans="1:3">
      <c r="A72" s="94">
        <f t="shared" si="6"/>
        <v>69</v>
      </c>
      <c r="B72" s="87">
        <f t="shared" si="5"/>
        <v>9.8174768750000002E-2</v>
      </c>
      <c r="C72" s="87">
        <f>AVERAGE(B$4:B72)</f>
        <v>0.23403631603260916</v>
      </c>
    </row>
    <row r="73" spans="1:3">
      <c r="A73" s="94">
        <f t="shared" si="6"/>
        <v>70</v>
      </c>
      <c r="B73" s="87">
        <f t="shared" si="5"/>
        <v>9.8174768750000002E-2</v>
      </c>
      <c r="C73" s="87">
        <f>AVERAGE(B$4:B73)</f>
        <v>0.23209543678571473</v>
      </c>
    </row>
    <row r="74" spans="1:3">
      <c r="A74" s="94">
        <f t="shared" si="6"/>
        <v>71</v>
      </c>
      <c r="B74" s="87">
        <f t="shared" si="5"/>
        <v>9.8174768750000002E-2</v>
      </c>
      <c r="C74" s="87">
        <f>AVERAGE(B$4:B74)</f>
        <v>0.23020923019366241</v>
      </c>
    </row>
    <row r="75" spans="1:3">
      <c r="A75" s="94">
        <f t="shared" si="6"/>
        <v>72</v>
      </c>
      <c r="B75" s="87">
        <f t="shared" si="5"/>
        <v>9.8174768750000002E-2</v>
      </c>
      <c r="C75" s="87">
        <f>AVERAGE(B$4:B75)</f>
        <v>0.22837541822916707</v>
      </c>
    </row>
    <row r="76" spans="1:3">
      <c r="A76" s="94">
        <f t="shared" si="6"/>
        <v>73</v>
      </c>
      <c r="B76" s="87">
        <f t="shared" si="5"/>
        <v>9.8174768750000002E-2</v>
      </c>
      <c r="C76" s="87">
        <f>AVERAGE(B$4:B76)</f>
        <v>0.22659184768835655</v>
      </c>
    </row>
    <row r="77" spans="1:3">
      <c r="A77" s="94">
        <f t="shared" si="6"/>
        <v>74</v>
      </c>
      <c r="B77" s="87">
        <f t="shared" si="5"/>
        <v>9.8174768750000002E-2</v>
      </c>
      <c r="C77" s="87">
        <f>AVERAGE(B$4:B77)</f>
        <v>0.22485648175675713</v>
      </c>
    </row>
    <row r="78" spans="1:3">
      <c r="A78" s="94">
        <f t="shared" si="6"/>
        <v>75</v>
      </c>
      <c r="B78" s="87">
        <f t="shared" si="5"/>
        <v>9.8174768750000002E-2</v>
      </c>
      <c r="C78" s="87">
        <f>AVERAGE(B$4:B78)</f>
        <v>0.22316739225000035</v>
      </c>
    </row>
    <row r="79" spans="1:3">
      <c r="A79" s="94">
        <f t="shared" si="6"/>
        <v>76</v>
      </c>
      <c r="B79" s="87">
        <f t="shared" si="5"/>
        <v>9.8174768750000002E-2</v>
      </c>
      <c r="C79" s="87">
        <f>AVERAGE(B$4:B79)</f>
        <v>0.22152275246710559</v>
      </c>
    </row>
    <row r="80" spans="1:3">
      <c r="A80" s="94">
        <f t="shared" si="6"/>
        <v>77</v>
      </c>
      <c r="B80" s="87">
        <f t="shared" si="5"/>
        <v>9.8174768750000002E-2</v>
      </c>
      <c r="C80" s="87">
        <f>AVERAGE(B$4:B80)</f>
        <v>0.21992083060064965</v>
      </c>
    </row>
    <row r="81" spans="1:3">
      <c r="A81" s="94">
        <f t="shared" si="6"/>
        <v>78</v>
      </c>
      <c r="B81" s="87">
        <f t="shared" si="5"/>
        <v>9.8174768750000002E-2</v>
      </c>
      <c r="C81" s="87">
        <f>AVERAGE(B$4:B81)</f>
        <v>0.21835998365384646</v>
      </c>
    </row>
    <row r="82" spans="1:3">
      <c r="A82" s="94">
        <f t="shared" si="6"/>
        <v>79</v>
      </c>
      <c r="B82" s="87">
        <f t="shared" si="5"/>
        <v>9.8174768750000002E-2</v>
      </c>
      <c r="C82" s="87">
        <f>AVERAGE(B$4:B82)</f>
        <v>0.21683865181962053</v>
      </c>
    </row>
    <row r="83" spans="1:3">
      <c r="A83" s="94">
        <f t="shared" si="6"/>
        <v>80</v>
      </c>
      <c r="B83" s="87">
        <f t="shared" si="5"/>
        <v>9.8174768750000002E-2</v>
      </c>
      <c r="C83" s="87">
        <f>AVERAGE(B$4:B83)</f>
        <v>0.21535535328125027</v>
      </c>
    </row>
    <row r="84" spans="1:3">
      <c r="A84" s="94">
        <f t="shared" si="6"/>
        <v>81</v>
      </c>
      <c r="B84" s="87">
        <f t="shared" si="5"/>
        <v>9.8174768750000002E-2</v>
      </c>
      <c r="C84" s="87">
        <f>AVERAGE(B$4:B84)</f>
        <v>0.21390867939814839</v>
      </c>
    </row>
    <row r="85" spans="1:3">
      <c r="A85" s="94">
        <f t="shared" si="6"/>
        <v>82</v>
      </c>
      <c r="B85" s="87">
        <f t="shared" si="5"/>
        <v>9.8174768750000002E-2</v>
      </c>
      <c r="C85" s="87">
        <f>AVERAGE(B$4:B85)</f>
        <v>0.21249729024390268</v>
      </c>
    </row>
    <row r="86" spans="1:3">
      <c r="A86" s="94">
        <f t="shared" si="6"/>
        <v>83</v>
      </c>
      <c r="B86" s="87">
        <f t="shared" si="5"/>
        <v>9.8174768750000002E-2</v>
      </c>
      <c r="C86" s="87">
        <f>AVERAGE(B$4:B86)</f>
        <v>0.21111991046686768</v>
      </c>
    </row>
    <row r="87" spans="1:3">
      <c r="A87" s="94">
        <f t="shared" si="6"/>
        <v>84</v>
      </c>
      <c r="B87" s="87">
        <f t="shared" si="5"/>
        <v>9.8174768750000002E-2</v>
      </c>
      <c r="C87" s="87">
        <f>AVERAGE(B$4:B87)</f>
        <v>0.20977532544642877</v>
      </c>
    </row>
    <row r="88" spans="1:3">
      <c r="A88" s="94">
        <f t="shared" si="6"/>
        <v>85</v>
      </c>
      <c r="B88" s="87">
        <f t="shared" si="5"/>
        <v>9.8174768750000002E-2</v>
      </c>
      <c r="C88" s="87">
        <f>AVERAGE(B$4:B88)</f>
        <v>0.20846237772058843</v>
      </c>
    </row>
    <row r="89" spans="1:3">
      <c r="A89" s="94">
        <f t="shared" si="6"/>
        <v>86</v>
      </c>
      <c r="B89" s="87">
        <f t="shared" si="5"/>
        <v>9.8174768750000002E-2</v>
      </c>
      <c r="C89" s="87">
        <f>AVERAGE(B$4:B89)</f>
        <v>0.20717996366279087</v>
      </c>
    </row>
    <row r="90" spans="1:3">
      <c r="A90" s="94">
        <f t="shared" si="6"/>
        <v>87</v>
      </c>
      <c r="B90" s="87">
        <f t="shared" si="5"/>
        <v>9.8174768750000002E-2</v>
      </c>
      <c r="C90" s="87">
        <f>AVERAGE(B$4:B90)</f>
        <v>0.2059270303879312</v>
      </c>
    </row>
    <row r="91" spans="1:3">
      <c r="A91" s="94">
        <f t="shared" si="6"/>
        <v>88</v>
      </c>
      <c r="B91" s="87">
        <f t="shared" si="5"/>
        <v>9.8174768750000002E-2</v>
      </c>
      <c r="C91" s="87">
        <f>AVERAGE(B$4:B91)</f>
        <v>0.20470257286931834</v>
      </c>
    </row>
    <row r="92" spans="1:3">
      <c r="A92" s="94">
        <f t="shared" si="6"/>
        <v>89</v>
      </c>
      <c r="B92" s="87">
        <f t="shared" si="5"/>
        <v>9.8174768750000002E-2</v>
      </c>
      <c r="C92" s="87">
        <f>AVERAGE(B$4:B92)</f>
        <v>0.20350563125000012</v>
      </c>
    </row>
    <row r="93" spans="1:3">
      <c r="A93" s="94">
        <f t="shared" si="6"/>
        <v>90</v>
      </c>
      <c r="B93" s="87">
        <f t="shared" si="5"/>
        <v>9.8174768750000002E-2</v>
      </c>
      <c r="C93" s="87">
        <f>AVERAGE(B$4:B93)</f>
        <v>0.20233528833333345</v>
      </c>
    </row>
    <row r="94" spans="1:3">
      <c r="A94" s="94">
        <f t="shared" si="6"/>
        <v>91</v>
      </c>
      <c r="B94" s="87">
        <f t="shared" si="5"/>
        <v>9.8174768750000002E-2</v>
      </c>
      <c r="C94" s="87">
        <f>AVERAGE(B$4:B94)</f>
        <v>0.20119066723901111</v>
      </c>
    </row>
    <row r="95" spans="1:3">
      <c r="A95" s="94">
        <f t="shared" si="6"/>
        <v>92</v>
      </c>
      <c r="B95" s="87">
        <f t="shared" si="5"/>
        <v>9.8174768750000002E-2</v>
      </c>
      <c r="C95" s="87">
        <f>AVERAGE(B$4:B95)</f>
        <v>0.20007092921195663</v>
      </c>
    </row>
    <row r="96" spans="1:3">
      <c r="A96" s="94">
        <f t="shared" si="6"/>
        <v>93</v>
      </c>
      <c r="B96" s="87">
        <f t="shared" si="5"/>
        <v>9.8174768750000002E-2</v>
      </c>
      <c r="C96" s="87">
        <f>AVERAGE(B$4:B96)</f>
        <v>0.19897527157258071</v>
      </c>
    </row>
    <row r="97" spans="1:3">
      <c r="A97" s="94">
        <f t="shared" si="6"/>
        <v>94</v>
      </c>
      <c r="B97" s="87">
        <f t="shared" si="5"/>
        <v>9.8174768750000002E-2</v>
      </c>
      <c r="C97" s="87">
        <f>AVERAGE(B$4:B97)</f>
        <v>0.19790292579787241</v>
      </c>
    </row>
    <row r="98" spans="1:3">
      <c r="A98" s="94">
        <f t="shared" si="6"/>
        <v>95</v>
      </c>
      <c r="B98" s="87">
        <f t="shared" si="5"/>
        <v>9.8174768750000002E-2</v>
      </c>
      <c r="C98" s="87">
        <f>AVERAGE(B$4:B98)</f>
        <v>0.19685315572368428</v>
      </c>
    </row>
    <row r="99" spans="1:3">
      <c r="A99" s="94">
        <f t="shared" si="6"/>
        <v>96</v>
      </c>
      <c r="B99" s="87">
        <f t="shared" si="5"/>
        <v>9.8174768750000002E-2</v>
      </c>
      <c r="C99" s="87">
        <f>AVERAGE(B$4:B99)</f>
        <v>0.19582525585937505</v>
      </c>
    </row>
    <row r="100" spans="1:3">
      <c r="A100" s="94">
        <f t="shared" si="6"/>
        <v>97</v>
      </c>
      <c r="B100" s="87">
        <f t="shared" si="5"/>
        <v>9.8174768750000002E-2</v>
      </c>
      <c r="C100" s="87">
        <f>AVERAGE(B$4:B100)</f>
        <v>0.19481854980670107</v>
      </c>
    </row>
    <row r="101" spans="1:3">
      <c r="A101" s="94">
        <f t="shared" si="6"/>
        <v>98</v>
      </c>
      <c r="B101" s="87">
        <f t="shared" ref="B101:B102" si="7">B100</f>
        <v>9.8174768750000002E-2</v>
      </c>
      <c r="C101" s="87">
        <f>AVERAGE(B$4:B101)</f>
        <v>0.19383238877551023</v>
      </c>
    </row>
    <row r="102" spans="1:3">
      <c r="A102" s="94">
        <f t="shared" si="6"/>
        <v>99</v>
      </c>
      <c r="B102" s="87">
        <f t="shared" si="7"/>
        <v>9.8174768750000002E-2</v>
      </c>
      <c r="C102" s="87">
        <f>AVERAGE(B$4:B102)</f>
        <v>0.19286615018939396</v>
      </c>
    </row>
    <row r="103" spans="1:3">
      <c r="A103" s="94">
        <f t="shared" ref="A103:A166" si="8">A102+1</f>
        <v>100</v>
      </c>
      <c r="B103" s="87">
        <f t="shared" ref="B103:B166" si="9">B102</f>
        <v>9.8174768750000002E-2</v>
      </c>
      <c r="C103" s="87">
        <f>AVERAGE(B$4:B103)</f>
        <v>0.191919236375</v>
      </c>
    </row>
    <row r="104" spans="1:3">
      <c r="A104" s="94">
        <f t="shared" si="8"/>
        <v>101</v>
      </c>
      <c r="B104" s="87">
        <f t="shared" si="9"/>
        <v>9.8174768750000002E-2</v>
      </c>
      <c r="C104" s="87">
        <f>AVERAGE(B$4:B104)</f>
        <v>0.19099107332920792</v>
      </c>
    </row>
    <row r="105" spans="1:3">
      <c r="A105" s="94">
        <f t="shared" si="8"/>
        <v>102</v>
      </c>
      <c r="B105" s="87">
        <f t="shared" si="9"/>
        <v>9.8174768750000002E-2</v>
      </c>
      <c r="C105" s="87">
        <f>AVERAGE(B$4:B105)</f>
        <v>0.19008110955882351</v>
      </c>
    </row>
    <row r="106" spans="1:3">
      <c r="A106" s="94">
        <f t="shared" si="8"/>
        <v>103</v>
      </c>
      <c r="B106" s="87">
        <f t="shared" si="9"/>
        <v>9.8174768750000002E-2</v>
      </c>
      <c r="C106" s="87">
        <f>AVERAGE(B$4:B106)</f>
        <v>0.18918881498786405</v>
      </c>
    </row>
    <row r="107" spans="1:3">
      <c r="A107" s="94">
        <f t="shared" si="8"/>
        <v>104</v>
      </c>
      <c r="B107" s="87">
        <f t="shared" si="9"/>
        <v>9.8174768750000002E-2</v>
      </c>
      <c r="C107" s="87">
        <f>AVERAGE(B$4:B107)</f>
        <v>0.18831367992788459</v>
      </c>
    </row>
    <row r="108" spans="1:3">
      <c r="A108" s="94">
        <f t="shared" si="8"/>
        <v>105</v>
      </c>
      <c r="B108" s="87">
        <f t="shared" si="9"/>
        <v>9.8174768750000002E-2</v>
      </c>
      <c r="C108" s="87">
        <f>AVERAGE(B$4:B108)</f>
        <v>0.1874552141071428</v>
      </c>
    </row>
    <row r="109" spans="1:3">
      <c r="A109" s="94">
        <f t="shared" si="8"/>
        <v>106</v>
      </c>
      <c r="B109" s="87">
        <f t="shared" si="9"/>
        <v>9.8174768750000002E-2</v>
      </c>
      <c r="C109" s="87">
        <f>AVERAGE(B$4:B109)</f>
        <v>0.18661294575471693</v>
      </c>
    </row>
    <row r="110" spans="1:3">
      <c r="A110" s="94">
        <f t="shared" si="8"/>
        <v>107</v>
      </c>
      <c r="B110" s="87">
        <f t="shared" si="9"/>
        <v>9.8174768750000002E-2</v>
      </c>
      <c r="C110" s="87">
        <f>AVERAGE(B$4:B110)</f>
        <v>0.18578642073598126</v>
      </c>
    </row>
    <row r="111" spans="1:3">
      <c r="A111" s="94">
        <f t="shared" si="8"/>
        <v>108</v>
      </c>
      <c r="B111" s="87">
        <f t="shared" si="9"/>
        <v>9.8174768750000002E-2</v>
      </c>
      <c r="C111" s="87">
        <f>AVERAGE(B$4:B111)</f>
        <v>0.18497520173611104</v>
      </c>
    </row>
    <row r="112" spans="1:3">
      <c r="A112" s="94">
        <f t="shared" si="8"/>
        <v>109</v>
      </c>
      <c r="B112" s="87">
        <f t="shared" si="9"/>
        <v>9.8174768750000002E-2</v>
      </c>
      <c r="C112" s="87">
        <f>AVERAGE(B$4:B112)</f>
        <v>0.18417886748853202</v>
      </c>
    </row>
    <row r="113" spans="1:3">
      <c r="A113" s="94">
        <f t="shared" si="8"/>
        <v>110</v>
      </c>
      <c r="B113" s="87">
        <f t="shared" si="9"/>
        <v>9.8174768750000002E-2</v>
      </c>
      <c r="C113" s="87">
        <f>AVERAGE(B$4:B113)</f>
        <v>0.18339701204545444</v>
      </c>
    </row>
    <row r="114" spans="1:3">
      <c r="A114" s="94">
        <f t="shared" si="8"/>
        <v>111</v>
      </c>
      <c r="B114" s="87">
        <f t="shared" si="9"/>
        <v>9.8174768750000002E-2</v>
      </c>
      <c r="C114" s="87">
        <f>AVERAGE(B$4:B114)</f>
        <v>0.18262924408783773</v>
      </c>
    </row>
    <row r="115" spans="1:3">
      <c r="A115" s="94">
        <f t="shared" si="8"/>
        <v>112</v>
      </c>
      <c r="B115" s="87">
        <f t="shared" si="9"/>
        <v>9.8174768750000002E-2</v>
      </c>
      <c r="C115" s="87">
        <f>AVERAGE(B$4:B115)</f>
        <v>0.18187518627232133</v>
      </c>
    </row>
    <row r="116" spans="1:3">
      <c r="A116" s="94">
        <f t="shared" si="8"/>
        <v>113</v>
      </c>
      <c r="B116" s="87">
        <f t="shared" si="9"/>
        <v>9.8174768750000002E-2</v>
      </c>
      <c r="C116" s="87">
        <f>AVERAGE(B$4:B116)</f>
        <v>0.18113447461283175</v>
      </c>
    </row>
    <row r="117" spans="1:3">
      <c r="A117" s="94">
        <f t="shared" si="8"/>
        <v>114</v>
      </c>
      <c r="B117" s="87">
        <f t="shared" si="9"/>
        <v>9.8174768750000002E-2</v>
      </c>
      <c r="C117" s="87">
        <f>AVERAGE(B$4:B117)</f>
        <v>0.18040675789473673</v>
      </c>
    </row>
    <row r="118" spans="1:3">
      <c r="A118" s="94">
        <f t="shared" si="8"/>
        <v>115</v>
      </c>
      <c r="B118" s="87">
        <f t="shared" si="9"/>
        <v>9.8174768750000002E-2</v>
      </c>
      <c r="C118" s="87">
        <f>AVERAGE(B$4:B118)</f>
        <v>0.17969169711956509</v>
      </c>
    </row>
    <row r="119" spans="1:3">
      <c r="A119" s="94">
        <f t="shared" si="8"/>
        <v>116</v>
      </c>
      <c r="B119" s="87">
        <f t="shared" si="9"/>
        <v>9.8174768750000002E-2</v>
      </c>
      <c r="C119" s="87">
        <f>AVERAGE(B$4:B119)</f>
        <v>0.17898896497844813</v>
      </c>
    </row>
    <row r="120" spans="1:3">
      <c r="A120" s="94">
        <f t="shared" si="8"/>
        <v>117</v>
      </c>
      <c r="B120" s="87">
        <f t="shared" si="9"/>
        <v>9.8174768750000002E-2</v>
      </c>
      <c r="C120" s="87">
        <f>AVERAGE(B$4:B120)</f>
        <v>0.17829824535256394</v>
      </c>
    </row>
    <row r="121" spans="1:3">
      <c r="A121" s="94">
        <f t="shared" si="8"/>
        <v>118</v>
      </c>
      <c r="B121" s="87">
        <f t="shared" si="9"/>
        <v>9.8174768750000002E-2</v>
      </c>
      <c r="C121" s="87">
        <f>AVERAGE(B$4:B121)</f>
        <v>0.1776192328389829</v>
      </c>
    </row>
    <row r="122" spans="1:3">
      <c r="A122" s="94">
        <f t="shared" si="8"/>
        <v>119</v>
      </c>
      <c r="B122" s="87">
        <f t="shared" si="9"/>
        <v>9.8174768750000002E-2</v>
      </c>
      <c r="C122" s="87">
        <f>AVERAGE(B$4:B122)</f>
        <v>0.17695163230042002</v>
      </c>
    </row>
    <row r="123" spans="1:3">
      <c r="A123" s="94">
        <f t="shared" si="8"/>
        <v>120</v>
      </c>
      <c r="B123" s="87">
        <f t="shared" si="9"/>
        <v>9.8174768750000002E-2</v>
      </c>
      <c r="C123" s="87">
        <f>AVERAGE(B$4:B123)</f>
        <v>0.17629515843749982</v>
      </c>
    </row>
    <row r="124" spans="1:3">
      <c r="A124" s="94">
        <f t="shared" si="8"/>
        <v>121</v>
      </c>
      <c r="B124" s="87">
        <f t="shared" si="9"/>
        <v>9.8174768750000002E-2</v>
      </c>
      <c r="C124" s="87">
        <f>AVERAGE(B$4:B124)</f>
        <v>0.17564953538223124</v>
      </c>
    </row>
    <row r="125" spans="1:3">
      <c r="A125" s="94">
        <f t="shared" si="8"/>
        <v>122</v>
      </c>
      <c r="B125" s="87">
        <f t="shared" si="9"/>
        <v>9.8174768750000002E-2</v>
      </c>
      <c r="C125" s="87">
        <f>AVERAGE(B$4:B125)</f>
        <v>0.17501449631147523</v>
      </c>
    </row>
    <row r="126" spans="1:3">
      <c r="A126" s="94">
        <f t="shared" si="8"/>
        <v>123</v>
      </c>
      <c r="B126" s="87">
        <f t="shared" si="9"/>
        <v>9.8174768750000002E-2</v>
      </c>
      <c r="C126" s="87">
        <f>AVERAGE(B$4:B126)</f>
        <v>0.17438978307926811</v>
      </c>
    </row>
    <row r="127" spans="1:3">
      <c r="A127" s="94">
        <f t="shared" si="8"/>
        <v>124</v>
      </c>
      <c r="B127" s="87">
        <f t="shared" si="9"/>
        <v>9.8174768750000002E-2</v>
      </c>
      <c r="C127" s="87">
        <f>AVERAGE(B$4:B127)</f>
        <v>0.17377514586693529</v>
      </c>
    </row>
    <row r="128" spans="1:3">
      <c r="A128" s="94">
        <f t="shared" si="8"/>
        <v>125</v>
      </c>
      <c r="B128" s="87">
        <f t="shared" si="9"/>
        <v>9.8174768750000002E-2</v>
      </c>
      <c r="C128" s="87">
        <f>AVERAGE(B$4:B128)</f>
        <v>0.1731703428499998</v>
      </c>
    </row>
    <row r="129" spans="1:3">
      <c r="A129" s="94">
        <f t="shared" si="8"/>
        <v>126</v>
      </c>
      <c r="B129" s="87">
        <f t="shared" si="9"/>
        <v>9.8174768750000002E-2</v>
      </c>
      <c r="C129" s="87">
        <f>AVERAGE(B$4:B129)</f>
        <v>0.17257513988095216</v>
      </c>
    </row>
    <row r="130" spans="1:3">
      <c r="A130" s="94">
        <f t="shared" si="8"/>
        <v>127</v>
      </c>
      <c r="B130" s="87">
        <f t="shared" si="9"/>
        <v>9.8174768750000002E-2</v>
      </c>
      <c r="C130" s="87">
        <f>AVERAGE(B$4:B130)</f>
        <v>0.17198931018700767</v>
      </c>
    </row>
    <row r="131" spans="1:3">
      <c r="A131" s="94">
        <f t="shared" si="8"/>
        <v>128</v>
      </c>
      <c r="B131" s="87">
        <f t="shared" si="9"/>
        <v>9.8174768750000002E-2</v>
      </c>
      <c r="C131" s="87">
        <f>AVERAGE(B$4:B131)</f>
        <v>0.17141263408203103</v>
      </c>
    </row>
    <row r="132" spans="1:3">
      <c r="A132" s="94">
        <f t="shared" si="8"/>
        <v>129</v>
      </c>
      <c r="B132" s="87">
        <f t="shared" si="9"/>
        <v>9.8174768750000002E-2</v>
      </c>
      <c r="C132" s="87">
        <f>AVERAGE(B$4:B132)</f>
        <v>0.17084489869186023</v>
      </c>
    </row>
    <row r="133" spans="1:3">
      <c r="A133" s="94">
        <f t="shared" si="8"/>
        <v>130</v>
      </c>
      <c r="B133" s="87">
        <f t="shared" si="9"/>
        <v>9.8174768750000002E-2</v>
      </c>
      <c r="C133" s="87">
        <f>AVERAGE(B$4:B133)</f>
        <v>0.17028589769230745</v>
      </c>
    </row>
    <row r="134" spans="1:3">
      <c r="A134" s="94">
        <f t="shared" si="8"/>
        <v>131</v>
      </c>
      <c r="B134" s="87">
        <f t="shared" si="9"/>
        <v>9.8174768750000002E-2</v>
      </c>
      <c r="C134" s="87">
        <f>AVERAGE(B$4:B134)</f>
        <v>0.16973543105916006</v>
      </c>
    </row>
    <row r="135" spans="1:3">
      <c r="A135" s="94">
        <f t="shared" si="8"/>
        <v>132</v>
      </c>
      <c r="B135" s="87">
        <f t="shared" si="9"/>
        <v>9.8174768750000002E-2</v>
      </c>
      <c r="C135" s="87">
        <f>AVERAGE(B$4:B135)</f>
        <v>0.1691933048295452</v>
      </c>
    </row>
    <row r="136" spans="1:3">
      <c r="A136" s="94">
        <f t="shared" si="8"/>
        <v>133</v>
      </c>
      <c r="B136" s="87">
        <f t="shared" si="9"/>
        <v>9.8174768750000002E-2</v>
      </c>
      <c r="C136" s="87">
        <f>AVERAGE(B$4:B136)</f>
        <v>0.1686593308740599</v>
      </c>
    </row>
    <row r="137" spans="1:3">
      <c r="A137" s="94">
        <f t="shared" si="8"/>
        <v>134</v>
      </c>
      <c r="B137" s="87">
        <f t="shared" si="9"/>
        <v>9.8174768750000002E-2</v>
      </c>
      <c r="C137" s="87">
        <f>AVERAGE(B$4:B137)</f>
        <v>0.16813332667910422</v>
      </c>
    </row>
    <row r="138" spans="1:3">
      <c r="A138" s="94">
        <f t="shared" si="8"/>
        <v>135</v>
      </c>
      <c r="B138" s="87">
        <f t="shared" si="9"/>
        <v>9.8174768750000002E-2</v>
      </c>
      <c r="C138" s="87">
        <f>AVERAGE(B$4:B138)</f>
        <v>0.16761511513888863</v>
      </c>
    </row>
    <row r="139" spans="1:3">
      <c r="A139" s="94">
        <f t="shared" si="8"/>
        <v>136</v>
      </c>
      <c r="B139" s="87">
        <f t="shared" si="9"/>
        <v>9.8174768750000002E-2</v>
      </c>
      <c r="C139" s="87">
        <f>AVERAGE(B$4:B139)</f>
        <v>0.16710452435661738</v>
      </c>
    </row>
    <row r="140" spans="1:3">
      <c r="A140" s="94">
        <f t="shared" si="8"/>
        <v>137</v>
      </c>
      <c r="B140" s="87">
        <f t="shared" si="9"/>
        <v>9.8174768750000002E-2</v>
      </c>
      <c r="C140" s="87">
        <f>AVERAGE(B$4:B140)</f>
        <v>0.1666013874543793</v>
      </c>
    </row>
    <row r="141" spans="1:3">
      <c r="A141" s="94">
        <f t="shared" si="8"/>
        <v>138</v>
      </c>
      <c r="B141" s="87">
        <f t="shared" si="9"/>
        <v>9.8174768750000002E-2</v>
      </c>
      <c r="C141" s="87">
        <f>AVERAGE(B$4:B141)</f>
        <v>0.16610554239130407</v>
      </c>
    </row>
    <row r="142" spans="1:3">
      <c r="A142" s="94">
        <f t="shared" si="8"/>
        <v>139</v>
      </c>
      <c r="B142" s="87">
        <f t="shared" si="9"/>
        <v>9.8174768750000002E-2</v>
      </c>
      <c r="C142" s="87">
        <f>AVERAGE(B$4:B142)</f>
        <v>0.16561683178956807</v>
      </c>
    </row>
    <row r="143" spans="1:3">
      <c r="A143" s="94">
        <f t="shared" si="8"/>
        <v>140</v>
      </c>
      <c r="B143" s="87">
        <f t="shared" si="9"/>
        <v>9.8174768750000002E-2</v>
      </c>
      <c r="C143" s="87">
        <f>AVERAGE(B$4:B143)</f>
        <v>0.16513510276785684</v>
      </c>
    </row>
    <row r="144" spans="1:3">
      <c r="A144" s="94">
        <f t="shared" si="8"/>
        <v>141</v>
      </c>
      <c r="B144" s="87">
        <f t="shared" si="9"/>
        <v>9.8174768750000002E-2</v>
      </c>
      <c r="C144" s="87">
        <f>AVERAGE(B$4:B144)</f>
        <v>0.16466020678191459</v>
      </c>
    </row>
    <row r="145" spans="1:3">
      <c r="A145" s="94">
        <f t="shared" si="8"/>
        <v>142</v>
      </c>
      <c r="B145" s="87">
        <f t="shared" si="9"/>
        <v>9.8174768750000002E-2</v>
      </c>
      <c r="C145" s="87">
        <f>AVERAGE(B$4:B145)</f>
        <v>0.16419199947183069</v>
      </c>
    </row>
    <row r="146" spans="1:3">
      <c r="A146" s="94">
        <f t="shared" si="8"/>
        <v>143</v>
      </c>
      <c r="B146" s="87">
        <f t="shared" si="9"/>
        <v>9.8174768750000002E-2</v>
      </c>
      <c r="C146" s="87">
        <f>AVERAGE(B$4:B146)</f>
        <v>0.16373034051573396</v>
      </c>
    </row>
    <row r="147" spans="1:3">
      <c r="A147" s="94">
        <f t="shared" si="8"/>
        <v>144</v>
      </c>
      <c r="B147" s="87">
        <f t="shared" si="9"/>
        <v>9.8174768750000002E-2</v>
      </c>
      <c r="C147" s="87">
        <f>AVERAGE(B$4:B147)</f>
        <v>0.16327509348958302</v>
      </c>
    </row>
    <row r="148" spans="1:3">
      <c r="A148" s="94">
        <f t="shared" si="8"/>
        <v>145</v>
      </c>
      <c r="B148" s="87">
        <f t="shared" si="9"/>
        <v>9.8174768750000002E-2</v>
      </c>
      <c r="C148" s="87">
        <f>AVERAGE(B$4:B148)</f>
        <v>0.16282612573275831</v>
      </c>
    </row>
    <row r="149" spans="1:3">
      <c r="A149" s="94">
        <f t="shared" si="8"/>
        <v>146</v>
      </c>
      <c r="B149" s="87">
        <f t="shared" si="9"/>
        <v>9.8174768750000002E-2</v>
      </c>
      <c r="C149" s="87">
        <f>AVERAGE(B$4:B149)</f>
        <v>0.16238330821917776</v>
      </c>
    </row>
    <row r="150" spans="1:3">
      <c r="A150" s="94">
        <f t="shared" si="8"/>
        <v>147</v>
      </c>
      <c r="B150" s="87">
        <f t="shared" si="9"/>
        <v>9.8174768750000002E-2</v>
      </c>
      <c r="C150" s="87">
        <f>AVERAGE(B$4:B150)</f>
        <v>0.16194651543367314</v>
      </c>
    </row>
    <row r="151" spans="1:3">
      <c r="A151" s="94">
        <f t="shared" si="8"/>
        <v>148</v>
      </c>
      <c r="B151" s="87">
        <f t="shared" si="9"/>
        <v>9.8174768750000002E-2</v>
      </c>
      <c r="C151" s="87">
        <f>AVERAGE(B$4:B151)</f>
        <v>0.16151562525337804</v>
      </c>
    </row>
    <row r="152" spans="1:3">
      <c r="A152" s="94">
        <f t="shared" si="8"/>
        <v>149</v>
      </c>
      <c r="B152" s="87">
        <f t="shared" si="9"/>
        <v>9.8174768750000002E-2</v>
      </c>
      <c r="C152" s="87">
        <f>AVERAGE(B$4:B152)</f>
        <v>0.16109051883389228</v>
      </c>
    </row>
    <row r="153" spans="1:3">
      <c r="A153" s="94">
        <f t="shared" si="8"/>
        <v>150</v>
      </c>
      <c r="B153" s="87">
        <f t="shared" si="9"/>
        <v>9.8174768750000002E-2</v>
      </c>
      <c r="C153" s="87">
        <f>AVERAGE(B$4:B153)</f>
        <v>0.16067108049999967</v>
      </c>
    </row>
    <row r="154" spans="1:3">
      <c r="A154" s="94">
        <f t="shared" si="8"/>
        <v>151</v>
      </c>
      <c r="B154" s="87">
        <f t="shared" si="9"/>
        <v>9.8174768750000002E-2</v>
      </c>
      <c r="C154" s="87">
        <f>AVERAGE(B$4:B154)</f>
        <v>0.16025719764072813</v>
      </c>
    </row>
    <row r="155" spans="1:3">
      <c r="A155" s="94">
        <f t="shared" si="8"/>
        <v>152</v>
      </c>
      <c r="B155" s="87">
        <f t="shared" si="9"/>
        <v>9.8174768750000002E-2</v>
      </c>
      <c r="C155" s="87">
        <f>AVERAGE(B$4:B155)</f>
        <v>0.15984876060855227</v>
      </c>
    </row>
    <row r="156" spans="1:3">
      <c r="A156" s="94">
        <f t="shared" si="8"/>
        <v>153</v>
      </c>
      <c r="B156" s="87">
        <f t="shared" si="9"/>
        <v>9.8174768750000002E-2</v>
      </c>
      <c r="C156" s="87">
        <f>AVERAGE(B$4:B156)</f>
        <v>0.15944566262254867</v>
      </c>
    </row>
    <row r="157" spans="1:3">
      <c r="A157" s="94">
        <f t="shared" si="8"/>
        <v>154</v>
      </c>
      <c r="B157" s="87">
        <f t="shared" si="9"/>
        <v>9.8174768750000002E-2</v>
      </c>
      <c r="C157" s="87">
        <f>AVERAGE(B$4:B157)</f>
        <v>0.15904779967532431</v>
      </c>
    </row>
    <row r="158" spans="1:3">
      <c r="A158" s="94">
        <f t="shared" si="8"/>
        <v>155</v>
      </c>
      <c r="B158" s="87">
        <f t="shared" si="9"/>
        <v>9.8174768750000002E-2</v>
      </c>
      <c r="C158" s="87">
        <f>AVERAGE(B$4:B158)</f>
        <v>0.15865507044354801</v>
      </c>
    </row>
    <row r="159" spans="1:3">
      <c r="A159" s="94">
        <f t="shared" si="8"/>
        <v>156</v>
      </c>
      <c r="B159" s="87">
        <f t="shared" si="9"/>
        <v>9.8174768750000002E-2</v>
      </c>
      <c r="C159" s="87">
        <f>AVERAGE(B$4:B159)</f>
        <v>0.15826737620192272</v>
      </c>
    </row>
    <row r="160" spans="1:3">
      <c r="A160" s="94">
        <f t="shared" si="8"/>
        <v>157</v>
      </c>
      <c r="B160" s="87">
        <f t="shared" si="9"/>
        <v>9.8174768750000002E-2</v>
      </c>
      <c r="C160" s="87">
        <f>AVERAGE(B$4:B160)</f>
        <v>0.15788462074044549</v>
      </c>
    </row>
    <row r="161" spans="1:3">
      <c r="A161" s="94">
        <f t="shared" si="8"/>
        <v>158</v>
      </c>
      <c r="B161" s="87">
        <f t="shared" si="9"/>
        <v>9.8174768750000002E-2</v>
      </c>
      <c r="C161" s="87">
        <f>AVERAGE(B$4:B161)</f>
        <v>0.15750671028480975</v>
      </c>
    </row>
    <row r="162" spans="1:3">
      <c r="A162" s="94">
        <f t="shared" si="8"/>
        <v>159</v>
      </c>
      <c r="B162" s="87">
        <f t="shared" si="9"/>
        <v>9.8174768750000002E-2</v>
      </c>
      <c r="C162" s="87">
        <f>AVERAGE(B$4:B162)</f>
        <v>0.15713355341981095</v>
      </c>
    </row>
    <row r="163" spans="1:3">
      <c r="A163" s="94">
        <f t="shared" si="8"/>
        <v>160</v>
      </c>
      <c r="B163" s="87">
        <f t="shared" si="9"/>
        <v>9.8174768750000002E-2</v>
      </c>
      <c r="C163" s="87">
        <f>AVERAGE(B$4:B163)</f>
        <v>0.15676506101562462</v>
      </c>
    </row>
    <row r="164" spans="1:3">
      <c r="A164" s="94">
        <f t="shared" si="8"/>
        <v>161</v>
      </c>
      <c r="B164" s="87">
        <f t="shared" si="9"/>
        <v>9.8174768750000002E-2</v>
      </c>
      <c r="C164" s="87">
        <f>AVERAGE(B$4:B164)</f>
        <v>0.1564011461568319</v>
      </c>
    </row>
    <row r="165" spans="1:3">
      <c r="A165" s="94">
        <f t="shared" si="8"/>
        <v>162</v>
      </c>
      <c r="B165" s="87">
        <f t="shared" si="9"/>
        <v>9.8174768750000002E-2</v>
      </c>
      <c r="C165" s="87">
        <f>AVERAGE(B$4:B165)</f>
        <v>0.15604172407407368</v>
      </c>
    </row>
    <row r="166" spans="1:3">
      <c r="A166" s="94">
        <f t="shared" si="8"/>
        <v>163</v>
      </c>
      <c r="B166" s="87">
        <f t="shared" si="9"/>
        <v>9.8174768750000002E-2</v>
      </c>
      <c r="C166" s="87">
        <f>AVERAGE(B$4:B166)</f>
        <v>0.15568671207822046</v>
      </c>
    </row>
    <row r="167" spans="1:3">
      <c r="A167" s="94">
        <f t="shared" ref="A167:A230" si="10">A166+1</f>
        <v>164</v>
      </c>
      <c r="B167" s="87">
        <f t="shared" ref="B167:B230" si="11">B166</f>
        <v>9.8174768750000002E-2</v>
      </c>
      <c r="C167" s="87">
        <f>AVERAGE(B$4:B167)</f>
        <v>0.15533602949695083</v>
      </c>
    </row>
    <row r="168" spans="1:3">
      <c r="A168" s="94">
        <f t="shared" si="10"/>
        <v>165</v>
      </c>
      <c r="B168" s="87">
        <f t="shared" si="11"/>
        <v>9.8174768750000002E-2</v>
      </c>
      <c r="C168" s="87">
        <f>AVERAGE(B$4:B168)</f>
        <v>0.15498959761363595</v>
      </c>
    </row>
    <row r="169" spans="1:3">
      <c r="A169" s="94">
        <f t="shared" si="10"/>
        <v>166</v>
      </c>
      <c r="B169" s="87">
        <f t="shared" si="11"/>
        <v>9.8174768750000002E-2</v>
      </c>
      <c r="C169" s="87">
        <f>AVERAGE(B$4:B169)</f>
        <v>0.15464733960843333</v>
      </c>
    </row>
    <row r="170" spans="1:3">
      <c r="A170" s="94">
        <f t="shared" si="10"/>
        <v>167</v>
      </c>
      <c r="B170" s="87">
        <f t="shared" si="11"/>
        <v>9.8174768750000002E-2</v>
      </c>
      <c r="C170" s="87">
        <f>AVERAGE(B$4:B170)</f>
        <v>0.15430918050149658</v>
      </c>
    </row>
    <row r="171" spans="1:3">
      <c r="A171" s="94">
        <f t="shared" si="10"/>
        <v>168</v>
      </c>
      <c r="B171" s="87">
        <f t="shared" si="11"/>
        <v>9.8174768750000002E-2</v>
      </c>
      <c r="C171" s="87">
        <f>AVERAGE(B$4:B171)</f>
        <v>0.15397504709821389</v>
      </c>
    </row>
    <row r="172" spans="1:3">
      <c r="A172" s="94">
        <f t="shared" si="10"/>
        <v>169</v>
      </c>
      <c r="B172" s="87">
        <f t="shared" si="11"/>
        <v>9.8174768750000002E-2</v>
      </c>
      <c r="C172" s="87">
        <f>AVERAGE(B$4:B172)</f>
        <v>0.15364486793639012</v>
      </c>
    </row>
    <row r="173" spans="1:3">
      <c r="A173" s="94">
        <f t="shared" si="10"/>
        <v>170</v>
      </c>
      <c r="B173" s="87">
        <f t="shared" si="11"/>
        <v>9.8174768750000002E-2</v>
      </c>
      <c r="C173" s="87">
        <f>AVERAGE(B$4:B173)</f>
        <v>0.15331857323529369</v>
      </c>
    </row>
    <row r="174" spans="1:3">
      <c r="A174" s="94">
        <f t="shared" si="10"/>
        <v>171</v>
      </c>
      <c r="B174" s="87">
        <f t="shared" si="11"/>
        <v>9.8174768750000002E-2</v>
      </c>
      <c r="C174" s="87">
        <f>AVERAGE(B$4:B174)</f>
        <v>0.15299609484649079</v>
      </c>
    </row>
    <row r="175" spans="1:3">
      <c r="A175" s="94">
        <f t="shared" si="10"/>
        <v>172</v>
      </c>
      <c r="B175" s="87">
        <f t="shared" si="11"/>
        <v>9.8174768750000002E-2</v>
      </c>
      <c r="C175" s="87">
        <f>AVERAGE(B$4:B175)</f>
        <v>0.15267736620639491</v>
      </c>
    </row>
    <row r="176" spans="1:3">
      <c r="A176" s="94">
        <f t="shared" si="10"/>
        <v>173</v>
      </c>
      <c r="B176" s="87">
        <f t="shared" si="11"/>
        <v>9.8174768750000002E-2</v>
      </c>
      <c r="C176" s="87">
        <f>AVERAGE(B$4:B176)</f>
        <v>0.15236232229046201</v>
      </c>
    </row>
    <row r="177" spans="1:3">
      <c r="A177" s="94">
        <f t="shared" si="10"/>
        <v>174</v>
      </c>
      <c r="B177" s="87">
        <f t="shared" si="11"/>
        <v>9.8174768750000002E-2</v>
      </c>
      <c r="C177" s="87">
        <f>AVERAGE(B$4:B177)</f>
        <v>0.15205089956896509</v>
      </c>
    </row>
    <row r="178" spans="1:3">
      <c r="A178" s="94">
        <f t="shared" si="10"/>
        <v>175</v>
      </c>
      <c r="B178" s="87">
        <f t="shared" si="11"/>
        <v>9.8174768750000002E-2</v>
      </c>
      <c r="C178" s="87">
        <f>AVERAGE(B$4:B178)</f>
        <v>0.15174303596428529</v>
      </c>
    </row>
    <row r="179" spans="1:3">
      <c r="A179" s="94">
        <f t="shared" si="10"/>
        <v>176</v>
      </c>
      <c r="B179" s="87">
        <f t="shared" si="11"/>
        <v>9.8174768750000002E-2</v>
      </c>
      <c r="C179" s="87">
        <f>AVERAGE(B$4:B179)</f>
        <v>0.15143867080965864</v>
      </c>
    </row>
    <row r="180" spans="1:3">
      <c r="A180" s="94">
        <f t="shared" si="10"/>
        <v>177</v>
      </c>
      <c r="B180" s="87">
        <f t="shared" si="11"/>
        <v>9.8174768750000002E-2</v>
      </c>
      <c r="C180" s="87">
        <f>AVERAGE(B$4:B180)</f>
        <v>0.1511377448093216</v>
      </c>
    </row>
    <row r="181" spans="1:3">
      <c r="A181" s="94">
        <f t="shared" si="10"/>
        <v>178</v>
      </c>
      <c r="B181" s="87">
        <f t="shared" si="11"/>
        <v>9.8174768750000002E-2</v>
      </c>
      <c r="C181" s="87">
        <f>AVERAGE(B$4:B181)</f>
        <v>0.15084019999999956</v>
      </c>
    </row>
    <row r="182" spans="1:3">
      <c r="A182" s="94">
        <f t="shared" si="10"/>
        <v>179</v>
      </c>
      <c r="B182" s="87">
        <f t="shared" si="11"/>
        <v>9.8174768750000002E-2</v>
      </c>
      <c r="C182" s="87">
        <f>AVERAGE(B$4:B182)</f>
        <v>0.15054597971368669</v>
      </c>
    </row>
    <row r="183" spans="1:3">
      <c r="A183" s="94">
        <f t="shared" si="10"/>
        <v>180</v>
      </c>
      <c r="B183" s="87">
        <f t="shared" si="11"/>
        <v>9.8174768750000002E-2</v>
      </c>
      <c r="C183" s="87">
        <f>AVERAGE(B$4:B183)</f>
        <v>0.15025502854166622</v>
      </c>
    </row>
    <row r="184" spans="1:3">
      <c r="A184" s="94">
        <f t="shared" si="10"/>
        <v>181</v>
      </c>
      <c r="B184" s="87">
        <f t="shared" si="11"/>
        <v>9.8174768750000002E-2</v>
      </c>
      <c r="C184" s="87">
        <f>AVERAGE(B$4:B184)</f>
        <v>0.1499672922997233</v>
      </c>
    </row>
    <row r="185" spans="1:3">
      <c r="A185" s="94">
        <f t="shared" si="10"/>
        <v>182</v>
      </c>
      <c r="B185" s="87">
        <f t="shared" si="11"/>
        <v>9.8174768750000002E-2</v>
      </c>
      <c r="C185" s="87">
        <f>AVERAGE(B$4:B185)</f>
        <v>0.14968271799450503</v>
      </c>
    </row>
    <row r="186" spans="1:3">
      <c r="A186" s="94">
        <f t="shared" si="10"/>
        <v>183</v>
      </c>
      <c r="B186" s="87">
        <f t="shared" si="11"/>
        <v>9.8174768750000002E-2</v>
      </c>
      <c r="C186" s="87">
        <f>AVERAGE(B$4:B186)</f>
        <v>0.14940125379098315</v>
      </c>
    </row>
    <row r="187" spans="1:3">
      <c r="A187" s="94">
        <f t="shared" si="10"/>
        <v>184</v>
      </c>
      <c r="B187" s="87">
        <f t="shared" si="11"/>
        <v>9.8174768750000002E-2</v>
      </c>
      <c r="C187" s="87">
        <f>AVERAGE(B$4:B187)</f>
        <v>0.1491228489809778</v>
      </c>
    </row>
    <row r="188" spans="1:3">
      <c r="A188" s="94">
        <f t="shared" si="10"/>
        <v>185</v>
      </c>
      <c r="B188" s="87">
        <f t="shared" si="11"/>
        <v>9.8174768750000002E-2</v>
      </c>
      <c r="C188" s="87">
        <f>AVERAGE(B$4:B188)</f>
        <v>0.14884745395270224</v>
      </c>
    </row>
    <row r="189" spans="1:3">
      <c r="A189" s="94">
        <f t="shared" si="10"/>
        <v>186</v>
      </c>
      <c r="B189" s="87">
        <f t="shared" si="11"/>
        <v>9.8174768750000002E-2</v>
      </c>
      <c r="C189" s="87">
        <f>AVERAGE(B$4:B189)</f>
        <v>0.14857502016128984</v>
      </c>
    </row>
    <row r="190" spans="1:3">
      <c r="A190" s="94">
        <f t="shared" si="10"/>
        <v>187</v>
      </c>
      <c r="B190" s="87">
        <f t="shared" si="11"/>
        <v>9.8174768750000002E-2</v>
      </c>
      <c r="C190" s="87">
        <f>AVERAGE(B$4:B190)</f>
        <v>0.14830550010026691</v>
      </c>
    </row>
    <row r="191" spans="1:3">
      <c r="A191" s="94">
        <f t="shared" si="10"/>
        <v>188</v>
      </c>
      <c r="B191" s="87">
        <f t="shared" si="11"/>
        <v>9.8174768750000002E-2</v>
      </c>
      <c r="C191" s="87">
        <f>AVERAGE(B$4:B191)</f>
        <v>0.14803884727393568</v>
      </c>
    </row>
    <row r="192" spans="1:3">
      <c r="A192" s="94">
        <f t="shared" si="10"/>
        <v>189</v>
      </c>
      <c r="B192" s="87">
        <f t="shared" si="11"/>
        <v>9.8174768750000002E-2</v>
      </c>
      <c r="C192" s="87">
        <f>AVERAGE(B$4:B192)</f>
        <v>0.14777501617063443</v>
      </c>
    </row>
    <row r="193" spans="1:3">
      <c r="A193" s="94">
        <f t="shared" si="10"/>
        <v>190</v>
      </c>
      <c r="B193" s="87">
        <f t="shared" si="11"/>
        <v>9.8174768750000002E-2</v>
      </c>
      <c r="C193" s="87">
        <f>AVERAGE(B$4:B193)</f>
        <v>0.14751396223684163</v>
      </c>
    </row>
    <row r="194" spans="1:3">
      <c r="A194" s="94">
        <f t="shared" si="10"/>
        <v>191</v>
      </c>
      <c r="B194" s="87">
        <f t="shared" si="11"/>
        <v>9.8174768750000002E-2</v>
      </c>
      <c r="C194" s="87">
        <f>AVERAGE(B$4:B194)</f>
        <v>0.14725564185209375</v>
      </c>
    </row>
    <row r="195" spans="1:3">
      <c r="A195" s="94">
        <f t="shared" si="10"/>
        <v>192</v>
      </c>
      <c r="B195" s="87">
        <f t="shared" si="11"/>
        <v>9.8174768750000002E-2</v>
      </c>
      <c r="C195" s="87">
        <f>AVERAGE(B$4:B195)</f>
        <v>0.14700001230468701</v>
      </c>
    </row>
    <row r="196" spans="1:3">
      <c r="A196" s="94">
        <f t="shared" si="10"/>
        <v>193</v>
      </c>
      <c r="B196" s="87">
        <f t="shared" si="11"/>
        <v>9.8174768750000002E-2</v>
      </c>
      <c r="C196" s="87">
        <f>AVERAGE(B$4:B196)</f>
        <v>0.14674703176813422</v>
      </c>
    </row>
    <row r="197" spans="1:3">
      <c r="A197" s="94">
        <f t="shared" si="10"/>
        <v>194</v>
      </c>
      <c r="B197" s="87">
        <f t="shared" si="11"/>
        <v>9.8174768750000002E-2</v>
      </c>
      <c r="C197" s="87">
        <f>AVERAGE(B$4:B197)</f>
        <v>0.14649665927835001</v>
      </c>
    </row>
    <row r="198" spans="1:3">
      <c r="A198" s="94">
        <f t="shared" si="10"/>
        <v>195</v>
      </c>
      <c r="B198" s="87">
        <f t="shared" si="11"/>
        <v>9.8174768750000002E-2</v>
      </c>
      <c r="C198" s="87">
        <f>AVERAGE(B$4:B198)</f>
        <v>0.14624885471153795</v>
      </c>
    </row>
    <row r="199" spans="1:3">
      <c r="A199" s="94">
        <f t="shared" si="10"/>
        <v>196</v>
      </c>
      <c r="B199" s="87">
        <f t="shared" si="11"/>
        <v>9.8174768750000002E-2</v>
      </c>
      <c r="C199" s="87">
        <f>AVERAGE(B$4:B199)</f>
        <v>0.1460035787627546</v>
      </c>
    </row>
    <row r="200" spans="1:3">
      <c r="A200" s="94">
        <f t="shared" si="10"/>
        <v>197</v>
      </c>
      <c r="B200" s="87">
        <f t="shared" si="11"/>
        <v>9.8174768750000002E-2</v>
      </c>
      <c r="C200" s="87">
        <f>AVERAGE(B$4:B200)</f>
        <v>0.14576079292512639</v>
      </c>
    </row>
    <row r="201" spans="1:3">
      <c r="A201" s="94">
        <f t="shared" si="10"/>
        <v>198</v>
      </c>
      <c r="B201" s="87">
        <f t="shared" si="11"/>
        <v>9.8174768750000002E-2</v>
      </c>
      <c r="C201" s="87">
        <f>AVERAGE(B$4:B201)</f>
        <v>0.14552045946969647</v>
      </c>
    </row>
    <row r="202" spans="1:3">
      <c r="A202" s="94">
        <f t="shared" si="10"/>
        <v>199</v>
      </c>
      <c r="B202" s="87">
        <f t="shared" si="11"/>
        <v>9.8174768750000002E-2</v>
      </c>
      <c r="C202" s="87">
        <f>AVERAGE(B$4:B202)</f>
        <v>0.1452825414258789</v>
      </c>
    </row>
    <row r="203" spans="1:3">
      <c r="A203" s="94">
        <f t="shared" si="10"/>
        <v>200</v>
      </c>
      <c r="B203" s="87">
        <f t="shared" si="11"/>
        <v>9.8174768750000002E-2</v>
      </c>
      <c r="C203" s="87">
        <f>AVERAGE(B$4:B203)</f>
        <v>0.1450470025624995</v>
      </c>
    </row>
    <row r="204" spans="1:3">
      <c r="A204" s="94">
        <f t="shared" si="10"/>
        <v>201</v>
      </c>
      <c r="B204" s="87">
        <f t="shared" si="11"/>
        <v>9.8174768750000002E-2</v>
      </c>
      <c r="C204" s="87">
        <f>AVERAGE(B$4:B204)</f>
        <v>0.14481380736940247</v>
      </c>
    </row>
    <row r="205" spans="1:3">
      <c r="A205" s="94">
        <f t="shared" si="10"/>
        <v>202</v>
      </c>
      <c r="B205" s="87">
        <f t="shared" si="11"/>
        <v>9.8174768750000002E-2</v>
      </c>
      <c r="C205" s="87">
        <f>AVERAGE(B$4:B205)</f>
        <v>0.14458292103960343</v>
      </c>
    </row>
    <row r="206" spans="1:3">
      <c r="A206" s="94">
        <f t="shared" si="10"/>
        <v>203</v>
      </c>
      <c r="B206" s="87">
        <f t="shared" si="11"/>
        <v>9.8174768750000002E-2</v>
      </c>
      <c r="C206" s="87">
        <f>AVERAGE(B$4:B206)</f>
        <v>0.14435430945196992</v>
      </c>
    </row>
    <row r="207" spans="1:3">
      <c r="A207" s="94">
        <f t="shared" si="10"/>
        <v>204</v>
      </c>
      <c r="B207" s="87">
        <f t="shared" si="11"/>
        <v>9.8174768750000002E-2</v>
      </c>
      <c r="C207" s="87">
        <f>AVERAGE(B$4:B207)</f>
        <v>0.14412793915441124</v>
      </c>
    </row>
    <row r="208" spans="1:3">
      <c r="A208" s="94">
        <f t="shared" si="10"/>
        <v>205</v>
      </c>
      <c r="B208" s="87">
        <f t="shared" si="11"/>
        <v>9.8174768750000002E-2</v>
      </c>
      <c r="C208" s="87">
        <f>AVERAGE(B$4:B208)</f>
        <v>0.14390377734756046</v>
      </c>
    </row>
    <row r="209" spans="1:3">
      <c r="A209" s="94">
        <f t="shared" si="10"/>
        <v>206</v>
      </c>
      <c r="B209" s="87">
        <f t="shared" si="11"/>
        <v>9.8174768750000002E-2</v>
      </c>
      <c r="C209" s="87">
        <f>AVERAGE(B$4:B209)</f>
        <v>0.14368179186893151</v>
      </c>
    </row>
    <row r="210" spans="1:3">
      <c r="A210" s="94">
        <f t="shared" si="10"/>
        <v>207</v>
      </c>
      <c r="B210" s="87">
        <f t="shared" si="11"/>
        <v>9.8174768750000002E-2</v>
      </c>
      <c r="C210" s="87">
        <f>AVERAGE(B$4:B210)</f>
        <v>0.14346195117753571</v>
      </c>
    </row>
    <row r="211" spans="1:3">
      <c r="A211" s="94">
        <f t="shared" si="10"/>
        <v>208</v>
      </c>
      <c r="B211" s="87">
        <f t="shared" si="11"/>
        <v>9.8174768750000002E-2</v>
      </c>
      <c r="C211" s="87">
        <f>AVERAGE(B$4:B211)</f>
        <v>0.14324422433894177</v>
      </c>
    </row>
    <row r="212" spans="1:3">
      <c r="A212" s="94">
        <f t="shared" si="10"/>
        <v>209</v>
      </c>
      <c r="B212" s="87">
        <f t="shared" si="11"/>
        <v>9.8174768750000002E-2</v>
      </c>
      <c r="C212" s="87">
        <f>AVERAGE(B$4:B212)</f>
        <v>0.14302858101076502</v>
      </c>
    </row>
    <row r="213" spans="1:3">
      <c r="A213" s="94">
        <f t="shared" si="10"/>
        <v>210</v>
      </c>
      <c r="B213" s="87">
        <f t="shared" si="11"/>
        <v>9.8174768750000002E-2</v>
      </c>
      <c r="C213" s="87">
        <f>AVERAGE(B$4:B213)</f>
        <v>0.1428149914285709</v>
      </c>
    </row>
    <row r="214" spans="1:3">
      <c r="A214" s="94">
        <f t="shared" si="10"/>
        <v>211</v>
      </c>
      <c r="B214" s="87">
        <f t="shared" si="11"/>
        <v>9.8174768750000002E-2</v>
      </c>
      <c r="C214" s="87">
        <f>AVERAGE(B$4:B214)</f>
        <v>0.14260342639217954</v>
      </c>
    </row>
    <row r="215" spans="1:3">
      <c r="A215" s="94">
        <f t="shared" si="10"/>
        <v>212</v>
      </c>
      <c r="B215" s="87">
        <f t="shared" si="11"/>
        <v>9.8174768750000002E-2</v>
      </c>
      <c r="C215" s="87">
        <f>AVERAGE(B$4:B215)</f>
        <v>0.14239385725235795</v>
      </c>
    </row>
    <row r="216" spans="1:3">
      <c r="A216" s="94">
        <f t="shared" si="10"/>
        <v>213</v>
      </c>
      <c r="B216" s="87">
        <f t="shared" si="11"/>
        <v>9.8174768750000002E-2</v>
      </c>
      <c r="C216" s="87">
        <f>AVERAGE(B$4:B216)</f>
        <v>0.14218625589788678</v>
      </c>
    </row>
    <row r="217" spans="1:3">
      <c r="A217" s="94">
        <f t="shared" si="10"/>
        <v>214</v>
      </c>
      <c r="B217" s="87">
        <f t="shared" si="11"/>
        <v>9.8174768750000002E-2</v>
      </c>
      <c r="C217" s="87">
        <f>AVERAGE(B$4:B217)</f>
        <v>0.1419805947429901</v>
      </c>
    </row>
    <row r="218" spans="1:3">
      <c r="A218" s="94">
        <f t="shared" si="10"/>
        <v>215</v>
      </c>
      <c r="B218" s="87">
        <f t="shared" si="11"/>
        <v>9.8174768750000002E-2</v>
      </c>
      <c r="C218" s="87">
        <f>AVERAGE(B$4:B218)</f>
        <v>0.14177684671511573</v>
      </c>
    </row>
    <row r="219" spans="1:3">
      <c r="A219" s="94">
        <f t="shared" si="10"/>
        <v>216</v>
      </c>
      <c r="B219" s="87">
        <f t="shared" si="11"/>
        <v>9.8174768750000002E-2</v>
      </c>
      <c r="C219" s="87">
        <f>AVERAGE(B$4:B219)</f>
        <v>0.14157498524305501</v>
      </c>
    </row>
    <row r="220" spans="1:3">
      <c r="A220" s="94">
        <f t="shared" si="10"/>
        <v>217</v>
      </c>
      <c r="B220" s="87">
        <f t="shared" si="11"/>
        <v>9.8174768750000002E-2</v>
      </c>
      <c r="C220" s="87">
        <f>AVERAGE(B$4:B220)</f>
        <v>0.14137498424539116</v>
      </c>
    </row>
    <row r="221" spans="1:3">
      <c r="A221" s="94">
        <f t="shared" si="10"/>
        <v>218</v>
      </c>
      <c r="B221" s="87">
        <f t="shared" si="11"/>
        <v>9.8174768750000002E-2</v>
      </c>
      <c r="C221" s="87">
        <f>AVERAGE(B$4:B221)</f>
        <v>0.1411768181192655</v>
      </c>
    </row>
    <row r="222" spans="1:3">
      <c r="A222" s="94">
        <f t="shared" si="10"/>
        <v>219</v>
      </c>
      <c r="B222" s="87">
        <f t="shared" si="11"/>
        <v>9.8174768750000002E-2</v>
      </c>
      <c r="C222" s="87">
        <f>AVERAGE(B$4:B222)</f>
        <v>0.1409804617294515</v>
      </c>
    </row>
    <row r="223" spans="1:3">
      <c r="A223" s="94">
        <f t="shared" si="10"/>
        <v>220</v>
      </c>
      <c r="B223" s="87">
        <f t="shared" si="11"/>
        <v>9.8174768750000002E-2</v>
      </c>
      <c r="C223" s="87">
        <f>AVERAGE(B$4:B223)</f>
        <v>0.14078589039772671</v>
      </c>
    </row>
    <row r="224" spans="1:3">
      <c r="A224" s="94">
        <f t="shared" si="10"/>
        <v>221</v>
      </c>
      <c r="B224" s="87">
        <f t="shared" si="11"/>
        <v>9.8174768750000002E-2</v>
      </c>
      <c r="C224" s="87">
        <f>AVERAGE(B$4:B224)</f>
        <v>0.14059307989253339</v>
      </c>
    </row>
    <row r="225" spans="1:3">
      <c r="A225" s="94">
        <f t="shared" si="10"/>
        <v>222</v>
      </c>
      <c r="B225" s="87">
        <f t="shared" si="11"/>
        <v>9.8174768750000002E-2</v>
      </c>
      <c r="C225" s="87">
        <f>AVERAGE(B$4:B225)</f>
        <v>0.14040200641891837</v>
      </c>
    </row>
    <row r="226" spans="1:3">
      <c r="A226" s="94">
        <f t="shared" si="10"/>
        <v>223</v>
      </c>
      <c r="B226" s="87">
        <f t="shared" si="11"/>
        <v>9.8174768750000002E-2</v>
      </c>
      <c r="C226" s="87">
        <f>AVERAGE(B$4:B226)</f>
        <v>0.14021264660874383</v>
      </c>
    </row>
    <row r="227" spans="1:3">
      <c r="A227" s="94">
        <f t="shared" si="10"/>
        <v>224</v>
      </c>
      <c r="B227" s="87">
        <f t="shared" si="11"/>
        <v>9.8174768750000002E-2</v>
      </c>
      <c r="C227" s="87">
        <f>AVERAGE(B$4:B227)</f>
        <v>0.14002497751116014</v>
      </c>
    </row>
    <row r="228" spans="1:3">
      <c r="A228" s="94">
        <f t="shared" si="10"/>
        <v>225</v>
      </c>
      <c r="B228" s="87">
        <f t="shared" si="11"/>
        <v>9.8174768750000002E-2</v>
      </c>
      <c r="C228" s="87">
        <f>AVERAGE(B$4:B228)</f>
        <v>0.13983897658333277</v>
      </c>
    </row>
    <row r="229" spans="1:3">
      <c r="A229" s="94">
        <f t="shared" si="10"/>
        <v>226</v>
      </c>
      <c r="B229" s="87">
        <f t="shared" si="11"/>
        <v>9.8174768750000002E-2</v>
      </c>
      <c r="C229" s="87">
        <f>AVERAGE(B$4:B229)</f>
        <v>0.13965462168141535</v>
      </c>
    </row>
    <row r="230" spans="1:3">
      <c r="A230" s="94">
        <f t="shared" si="10"/>
        <v>227</v>
      </c>
      <c r="B230" s="87">
        <f t="shared" si="11"/>
        <v>9.8174768750000002E-2</v>
      </c>
      <c r="C230" s="87">
        <f>AVERAGE(B$4:B230)</f>
        <v>0.13947189105176155</v>
      </c>
    </row>
    <row r="231" spans="1:3">
      <c r="A231" s="94">
        <f t="shared" ref="A231:A294" si="12">A230+1</f>
        <v>228</v>
      </c>
      <c r="B231" s="87">
        <f t="shared" ref="B231:B294" si="13">B230</f>
        <v>9.8174768750000002E-2</v>
      </c>
      <c r="C231" s="87">
        <f>AVERAGE(B$4:B231)</f>
        <v>0.13929076332236784</v>
      </c>
    </row>
    <row r="232" spans="1:3">
      <c r="A232" s="94">
        <f t="shared" si="12"/>
        <v>229</v>
      </c>
      <c r="B232" s="87">
        <f t="shared" si="13"/>
        <v>9.8174768750000002E-2</v>
      </c>
      <c r="C232" s="87">
        <f>AVERAGE(B$4:B232)</f>
        <v>0.13911121749454092</v>
      </c>
    </row>
    <row r="233" spans="1:3">
      <c r="A233" s="94">
        <f t="shared" si="12"/>
        <v>230</v>
      </c>
      <c r="B233" s="87">
        <f t="shared" si="13"/>
        <v>9.8174768750000002E-2</v>
      </c>
      <c r="C233" s="87">
        <f>AVERAGE(B$4:B233)</f>
        <v>0.13893323293478202</v>
      </c>
    </row>
    <row r="234" spans="1:3">
      <c r="A234" s="94">
        <f t="shared" si="12"/>
        <v>231</v>
      </c>
      <c r="B234" s="87">
        <f t="shared" si="13"/>
        <v>9.8174768750000002E-2</v>
      </c>
      <c r="C234" s="87">
        <f>AVERAGE(B$4:B234)</f>
        <v>0.13875678936688254</v>
      </c>
    </row>
    <row r="235" spans="1:3">
      <c r="A235" s="94">
        <f t="shared" si="12"/>
        <v>232</v>
      </c>
      <c r="B235" s="87">
        <f t="shared" si="13"/>
        <v>9.8174768750000002E-2</v>
      </c>
      <c r="C235" s="87">
        <f>AVERAGE(B$4:B235)</f>
        <v>0.13858186686422358</v>
      </c>
    </row>
    <row r="236" spans="1:3">
      <c r="A236" s="94">
        <f t="shared" si="12"/>
        <v>233</v>
      </c>
      <c r="B236" s="87">
        <f t="shared" si="13"/>
        <v>9.8174768750000002E-2</v>
      </c>
      <c r="C236" s="87">
        <f>AVERAGE(B$4:B236)</f>
        <v>0.1384084458422741</v>
      </c>
    </row>
    <row r="237" spans="1:3">
      <c r="A237" s="94">
        <f t="shared" si="12"/>
        <v>234</v>
      </c>
      <c r="B237" s="87">
        <f t="shared" si="13"/>
        <v>9.8174768750000002E-2</v>
      </c>
      <c r="C237" s="87">
        <f>AVERAGE(B$4:B237)</f>
        <v>0.13823650705128149</v>
      </c>
    </row>
    <row r="238" spans="1:3">
      <c r="A238" s="94">
        <f t="shared" si="12"/>
        <v>235</v>
      </c>
      <c r="B238" s="87">
        <f t="shared" si="13"/>
        <v>9.8174768750000002E-2</v>
      </c>
      <c r="C238" s="87">
        <f>AVERAGE(B$4:B238)</f>
        <v>0.13806603156914837</v>
      </c>
    </row>
    <row r="239" spans="1:3">
      <c r="A239" s="94">
        <f t="shared" si="12"/>
        <v>236</v>
      </c>
      <c r="B239" s="87">
        <f t="shared" si="13"/>
        <v>9.8174768750000002E-2</v>
      </c>
      <c r="C239" s="87">
        <f>AVERAGE(B$4:B239)</f>
        <v>0.13789700079449096</v>
      </c>
    </row>
    <row r="240" spans="1:3">
      <c r="A240" s="94">
        <f t="shared" si="12"/>
        <v>237</v>
      </c>
      <c r="B240" s="87">
        <f t="shared" si="13"/>
        <v>9.8174768750000002E-2</v>
      </c>
      <c r="C240" s="87">
        <f>AVERAGE(B$4:B240)</f>
        <v>0.13772939643987284</v>
      </c>
    </row>
    <row r="241" spans="1:3">
      <c r="A241" s="94">
        <f t="shared" si="12"/>
        <v>238</v>
      </c>
      <c r="B241" s="87">
        <f t="shared" si="13"/>
        <v>9.8174768750000002E-2</v>
      </c>
      <c r="C241" s="87">
        <f>AVERAGE(B$4:B241)</f>
        <v>0.13756320052520951</v>
      </c>
    </row>
    <row r="242" spans="1:3">
      <c r="A242" s="94">
        <f t="shared" si="12"/>
        <v>239</v>
      </c>
      <c r="B242" s="87">
        <f t="shared" si="13"/>
        <v>9.8174768750000002E-2</v>
      </c>
      <c r="C242" s="87">
        <f>AVERAGE(B$4:B242)</f>
        <v>0.13739839537133833</v>
      </c>
    </row>
    <row r="243" spans="1:3">
      <c r="A243" s="94">
        <f t="shared" si="12"/>
        <v>240</v>
      </c>
      <c r="B243" s="87">
        <f t="shared" si="13"/>
        <v>9.8174768750000002E-2</v>
      </c>
      <c r="C243" s="87">
        <f>AVERAGE(B$4:B243)</f>
        <v>0.13723496359374943</v>
      </c>
    </row>
    <row r="244" spans="1:3">
      <c r="A244" s="94">
        <f t="shared" si="12"/>
        <v>241</v>
      </c>
      <c r="B244" s="87">
        <f t="shared" si="13"/>
        <v>9.8174768750000002E-2</v>
      </c>
      <c r="C244" s="87">
        <f>AVERAGE(B$4:B244)</f>
        <v>0.13707288809647244</v>
      </c>
    </row>
    <row r="245" spans="1:3">
      <c r="A245" s="94">
        <f t="shared" si="12"/>
        <v>242</v>
      </c>
      <c r="B245" s="87">
        <f t="shared" si="13"/>
        <v>9.8174768750000002E-2</v>
      </c>
      <c r="C245" s="87">
        <f>AVERAGE(B$4:B245)</f>
        <v>0.13691215206611512</v>
      </c>
    </row>
    <row r="246" spans="1:3">
      <c r="A246" s="94">
        <f t="shared" si="12"/>
        <v>243</v>
      </c>
      <c r="B246" s="87">
        <f t="shared" si="13"/>
        <v>9.8174768750000002E-2</v>
      </c>
      <c r="C246" s="87">
        <f>AVERAGE(B$4:B246)</f>
        <v>0.13675273896604881</v>
      </c>
    </row>
    <row r="247" spans="1:3">
      <c r="A247" s="94">
        <f t="shared" si="12"/>
        <v>244</v>
      </c>
      <c r="B247" s="87">
        <f t="shared" si="13"/>
        <v>9.8174768750000002E-2</v>
      </c>
      <c r="C247" s="87">
        <f>AVERAGE(B$4:B247)</f>
        <v>0.13659463253073711</v>
      </c>
    </row>
    <row r="248" spans="1:3">
      <c r="A248" s="94">
        <f t="shared" si="12"/>
        <v>245</v>
      </c>
      <c r="B248" s="87">
        <f t="shared" si="13"/>
        <v>9.8174768750000002E-2</v>
      </c>
      <c r="C248" s="87">
        <f>AVERAGE(B$4:B248)</f>
        <v>0.1364378167602035</v>
      </c>
    </row>
    <row r="249" spans="1:3">
      <c r="A249" s="94">
        <f t="shared" si="12"/>
        <v>246</v>
      </c>
      <c r="B249" s="87">
        <f t="shared" si="13"/>
        <v>9.8174768750000002E-2</v>
      </c>
      <c r="C249" s="87">
        <f>AVERAGE(B$4:B249)</f>
        <v>0.13628227591463354</v>
      </c>
    </row>
    <row r="250" spans="1:3">
      <c r="A250" s="94">
        <f t="shared" si="12"/>
        <v>247</v>
      </c>
      <c r="B250" s="87">
        <f t="shared" si="13"/>
        <v>9.8174768750000002E-2</v>
      </c>
      <c r="C250" s="87">
        <f>AVERAGE(B$4:B250)</f>
        <v>0.13612799450910873</v>
      </c>
    </row>
    <row r="251" spans="1:3">
      <c r="A251" s="94">
        <f t="shared" si="12"/>
        <v>248</v>
      </c>
      <c r="B251" s="87">
        <f t="shared" si="13"/>
        <v>9.8174768750000002E-2</v>
      </c>
      <c r="C251" s="87">
        <f>AVERAGE(B$4:B251)</f>
        <v>0.13597495730846715</v>
      </c>
    </row>
    <row r="252" spans="1:3">
      <c r="A252" s="94">
        <f t="shared" si="12"/>
        <v>249</v>
      </c>
      <c r="B252" s="87">
        <f t="shared" si="13"/>
        <v>9.8174768750000002E-2</v>
      </c>
      <c r="C252" s="87">
        <f>AVERAGE(B$4:B252)</f>
        <v>0.13582314932228856</v>
      </c>
    </row>
    <row r="253" spans="1:3">
      <c r="A253" s="94">
        <f t="shared" si="12"/>
        <v>250</v>
      </c>
      <c r="B253" s="87">
        <f t="shared" si="13"/>
        <v>9.8174768750000002E-2</v>
      </c>
      <c r="C253" s="87">
        <f>AVERAGE(B$4:B253)</f>
        <v>0.1356725557999994</v>
      </c>
    </row>
    <row r="254" spans="1:3">
      <c r="A254" s="94">
        <f t="shared" si="12"/>
        <v>251</v>
      </c>
      <c r="B254" s="87">
        <f t="shared" si="13"/>
        <v>9.8174768750000002E-2</v>
      </c>
      <c r="C254" s="87">
        <f>AVERAGE(B$4:B254)</f>
        <v>0.13552316222609501</v>
      </c>
    </row>
    <row r="255" spans="1:3">
      <c r="A255" s="94">
        <f t="shared" si="12"/>
        <v>252</v>
      </c>
      <c r="B255" s="87">
        <f t="shared" si="13"/>
        <v>9.8174768750000002E-2</v>
      </c>
      <c r="C255" s="87">
        <f>AVERAGE(B$4:B255)</f>
        <v>0.13537495431547558</v>
      </c>
    </row>
    <row r="256" spans="1:3">
      <c r="A256" s="94">
        <f t="shared" si="12"/>
        <v>253</v>
      </c>
      <c r="B256" s="87">
        <f t="shared" si="13"/>
        <v>9.8174768750000002E-2</v>
      </c>
      <c r="C256" s="87">
        <f>AVERAGE(B$4:B256)</f>
        <v>0.13522791800889267</v>
      </c>
    </row>
    <row r="257" spans="1:3">
      <c r="A257" s="94">
        <f t="shared" si="12"/>
        <v>254</v>
      </c>
      <c r="B257" s="87">
        <f t="shared" si="13"/>
        <v>9.8174768750000002E-2</v>
      </c>
      <c r="C257" s="87">
        <f>AVERAGE(B$4:B257)</f>
        <v>0.13508203946850333</v>
      </c>
    </row>
    <row r="258" spans="1:3">
      <c r="A258" s="94">
        <f t="shared" si="12"/>
        <v>255</v>
      </c>
      <c r="B258" s="87">
        <f t="shared" si="13"/>
        <v>9.8174768750000002E-2</v>
      </c>
      <c r="C258" s="87">
        <f>AVERAGE(B$4:B258)</f>
        <v>0.1349373050735288</v>
      </c>
    </row>
    <row r="259" spans="1:3">
      <c r="A259" s="94">
        <f t="shared" si="12"/>
        <v>256</v>
      </c>
      <c r="B259" s="87">
        <f t="shared" si="13"/>
        <v>9.8174768750000002E-2</v>
      </c>
      <c r="C259" s="87">
        <f>AVERAGE(B$4:B259)</f>
        <v>0.13479370141601502</v>
      </c>
    </row>
    <row r="260" spans="1:3">
      <c r="A260" s="94">
        <f t="shared" si="12"/>
        <v>257</v>
      </c>
      <c r="B260" s="87">
        <f t="shared" si="13"/>
        <v>9.8174768750000002E-2</v>
      </c>
      <c r="C260" s="87">
        <f>AVERAGE(B$4:B260)</f>
        <v>0.134651215296692</v>
      </c>
    </row>
    <row r="261" spans="1:3">
      <c r="A261" s="94">
        <f t="shared" si="12"/>
        <v>258</v>
      </c>
      <c r="B261" s="87">
        <f t="shared" si="13"/>
        <v>9.8174768750000002E-2</v>
      </c>
      <c r="C261" s="87">
        <f>AVERAGE(B$4:B261)</f>
        <v>0.13450983372092962</v>
      </c>
    </row>
    <row r="262" spans="1:3">
      <c r="A262" s="94">
        <f t="shared" si="12"/>
        <v>259</v>
      </c>
      <c r="B262" s="87">
        <f t="shared" si="13"/>
        <v>9.8174768750000002E-2</v>
      </c>
      <c r="C262" s="87">
        <f>AVERAGE(B$4:B262)</f>
        <v>0.13436954389478703</v>
      </c>
    </row>
    <row r="263" spans="1:3">
      <c r="A263" s="94">
        <f t="shared" si="12"/>
        <v>260</v>
      </c>
      <c r="B263" s="87">
        <f t="shared" si="13"/>
        <v>9.8174768750000002E-2</v>
      </c>
      <c r="C263" s="87">
        <f>AVERAGE(B$4:B263)</f>
        <v>0.13423033322115324</v>
      </c>
    </row>
    <row r="264" spans="1:3">
      <c r="A264" s="94">
        <f t="shared" si="12"/>
        <v>261</v>
      </c>
      <c r="B264" s="87">
        <f t="shared" si="13"/>
        <v>9.8174768750000002E-2</v>
      </c>
      <c r="C264" s="87">
        <f>AVERAGE(B$4:B264)</f>
        <v>0.13409218929597638</v>
      </c>
    </row>
    <row r="265" spans="1:3">
      <c r="A265" s="94">
        <f t="shared" si="12"/>
        <v>262</v>
      </c>
      <c r="B265" s="87">
        <f t="shared" si="13"/>
        <v>9.8174768750000002E-2</v>
      </c>
      <c r="C265" s="87">
        <f>AVERAGE(B$4:B265)</f>
        <v>0.13395509990457954</v>
      </c>
    </row>
    <row r="266" spans="1:3">
      <c r="A266" s="94">
        <f t="shared" si="12"/>
        <v>263</v>
      </c>
      <c r="B266" s="87">
        <f t="shared" si="13"/>
        <v>9.8174768750000002E-2</v>
      </c>
      <c r="C266" s="87">
        <f>AVERAGE(B$4:B266)</f>
        <v>0.13381905301806021</v>
      </c>
    </row>
    <row r="267" spans="1:3">
      <c r="A267" s="94">
        <f t="shared" si="12"/>
        <v>264</v>
      </c>
      <c r="B267" s="87">
        <f t="shared" si="13"/>
        <v>9.8174768750000002E-2</v>
      </c>
      <c r="C267" s="87">
        <f>AVERAGE(B$4:B267)</f>
        <v>0.13368403678977211</v>
      </c>
    </row>
    <row r="268" spans="1:3">
      <c r="A268" s="94">
        <f t="shared" si="12"/>
        <v>265</v>
      </c>
      <c r="B268" s="87">
        <f t="shared" si="13"/>
        <v>9.8174768750000002E-2</v>
      </c>
      <c r="C268" s="87">
        <f>AVERAGE(B$4:B268)</f>
        <v>0.13355003955188616</v>
      </c>
    </row>
    <row r="269" spans="1:3">
      <c r="A269" s="94">
        <f t="shared" si="12"/>
        <v>266</v>
      </c>
      <c r="B269" s="87">
        <f t="shared" si="13"/>
        <v>9.8174768750000002E-2</v>
      </c>
      <c r="C269" s="87">
        <f>AVERAGE(B$4:B269)</f>
        <v>0.13341704981202945</v>
      </c>
    </row>
    <row r="270" spans="1:3">
      <c r="A270" s="94">
        <f t="shared" si="12"/>
        <v>267</v>
      </c>
      <c r="B270" s="87">
        <f t="shared" si="13"/>
        <v>9.8174768750000002E-2</v>
      </c>
      <c r="C270" s="87">
        <f>AVERAGE(B$4:B270)</f>
        <v>0.13328505624999937</v>
      </c>
    </row>
    <row r="271" spans="1:3">
      <c r="A271" s="94">
        <f t="shared" si="12"/>
        <v>268</v>
      </c>
      <c r="B271" s="87">
        <f t="shared" si="13"/>
        <v>9.8174768750000002E-2</v>
      </c>
      <c r="C271" s="87">
        <f>AVERAGE(B$4:B271)</f>
        <v>0.13315404771455161</v>
      </c>
    </row>
    <row r="272" spans="1:3">
      <c r="A272" s="94">
        <f t="shared" si="12"/>
        <v>269</v>
      </c>
      <c r="B272" s="87">
        <f t="shared" si="13"/>
        <v>9.8174768750000002E-2</v>
      </c>
      <c r="C272" s="87">
        <f>AVERAGE(B$4:B272)</f>
        <v>0.13302401322025958</v>
      </c>
    </row>
    <row r="273" spans="1:3">
      <c r="A273" s="94">
        <f t="shared" si="12"/>
        <v>270</v>
      </c>
      <c r="B273" s="87">
        <f t="shared" si="13"/>
        <v>9.8174768750000002E-2</v>
      </c>
      <c r="C273" s="87">
        <f>AVERAGE(B$4:B273)</f>
        <v>0.13289494194444382</v>
      </c>
    </row>
    <row r="274" spans="1:3">
      <c r="A274" s="94">
        <f t="shared" si="12"/>
        <v>271</v>
      </c>
      <c r="B274" s="87">
        <f t="shared" si="13"/>
        <v>9.8174768750000002E-2</v>
      </c>
      <c r="C274" s="87">
        <f>AVERAGE(B$4:B274)</f>
        <v>0.13276682322416911</v>
      </c>
    </row>
    <row r="275" spans="1:3">
      <c r="A275" s="94">
        <f t="shared" si="12"/>
        <v>272</v>
      </c>
      <c r="B275" s="87">
        <f t="shared" si="13"/>
        <v>9.8174768750000002E-2</v>
      </c>
      <c r="C275" s="87">
        <f>AVERAGE(B$4:B275)</f>
        <v>0.13263964655330818</v>
      </c>
    </row>
    <row r="276" spans="1:3">
      <c r="A276" s="94">
        <f t="shared" si="12"/>
        <v>273</v>
      </c>
      <c r="B276" s="87">
        <f t="shared" si="13"/>
        <v>9.8174768750000002E-2</v>
      </c>
      <c r="C276" s="87">
        <f>AVERAGE(B$4:B276)</f>
        <v>0.1325134015796697</v>
      </c>
    </row>
    <row r="277" spans="1:3">
      <c r="A277" s="94">
        <f t="shared" si="12"/>
        <v>274</v>
      </c>
      <c r="B277" s="87">
        <f t="shared" si="13"/>
        <v>9.8174768750000002E-2</v>
      </c>
      <c r="C277" s="87">
        <f>AVERAGE(B$4:B277)</f>
        <v>0.13238807810218914</v>
      </c>
    </row>
    <row r="278" spans="1:3">
      <c r="A278" s="94">
        <f t="shared" si="12"/>
        <v>275</v>
      </c>
      <c r="B278" s="87">
        <f t="shared" si="13"/>
        <v>9.8174768750000002E-2</v>
      </c>
      <c r="C278" s="87">
        <f>AVERAGE(B$4:B278)</f>
        <v>0.13226366606818118</v>
      </c>
    </row>
    <row r="279" spans="1:3">
      <c r="A279" s="94">
        <f t="shared" si="12"/>
        <v>276</v>
      </c>
      <c r="B279" s="87">
        <f t="shared" si="13"/>
        <v>9.8174768750000002E-2</v>
      </c>
      <c r="C279" s="87">
        <f>AVERAGE(B$4:B279)</f>
        <v>0.13214015557065154</v>
      </c>
    </row>
    <row r="280" spans="1:3">
      <c r="A280" s="94">
        <f t="shared" si="12"/>
        <v>277</v>
      </c>
      <c r="B280" s="87">
        <f t="shared" si="13"/>
        <v>9.8174768750000002E-2</v>
      </c>
      <c r="C280" s="87">
        <f>AVERAGE(B$4:B280)</f>
        <v>0.13201753684566722</v>
      </c>
    </row>
    <row r="281" spans="1:3">
      <c r="A281" s="94">
        <f t="shared" si="12"/>
        <v>278</v>
      </c>
      <c r="B281" s="87">
        <f t="shared" si="13"/>
        <v>9.8174768750000002E-2</v>
      </c>
      <c r="C281" s="87">
        <f>AVERAGE(B$4:B281)</f>
        <v>0.13189580026978354</v>
      </c>
    </row>
    <row r="282" spans="1:3">
      <c r="A282" s="94">
        <f t="shared" si="12"/>
        <v>279</v>
      </c>
      <c r="B282" s="87">
        <f t="shared" si="13"/>
        <v>9.8174768750000002E-2</v>
      </c>
      <c r="C282" s="87">
        <f>AVERAGE(B$4:B282)</f>
        <v>0.13177493635752624</v>
      </c>
    </row>
    <row r="283" spans="1:3">
      <c r="A283" s="94">
        <f t="shared" si="12"/>
        <v>280</v>
      </c>
      <c r="B283" s="87">
        <f t="shared" si="13"/>
        <v>9.8174768750000002E-2</v>
      </c>
      <c r="C283" s="87">
        <f>AVERAGE(B$4:B283)</f>
        <v>0.13165493575892792</v>
      </c>
    </row>
    <row r="284" spans="1:3">
      <c r="A284" s="94">
        <f t="shared" si="12"/>
        <v>281</v>
      </c>
      <c r="B284" s="87">
        <f t="shared" si="13"/>
        <v>9.8174768750000002E-2</v>
      </c>
      <c r="C284" s="87">
        <f>AVERAGE(B$4:B284)</f>
        <v>0.13153578925711679</v>
      </c>
    </row>
    <row r="285" spans="1:3">
      <c r="A285" s="94">
        <f t="shared" si="12"/>
        <v>282</v>
      </c>
      <c r="B285" s="87">
        <f t="shared" si="13"/>
        <v>9.8174768750000002E-2</v>
      </c>
      <c r="C285" s="87">
        <f>AVERAGE(B$4:B285)</f>
        <v>0.1314174877659568</v>
      </c>
    </row>
    <row r="286" spans="1:3">
      <c r="A286" s="94">
        <f t="shared" si="12"/>
        <v>283</v>
      </c>
      <c r="B286" s="87">
        <f t="shared" si="13"/>
        <v>9.8174768750000002E-2</v>
      </c>
      <c r="C286" s="87">
        <f>AVERAGE(B$4:B286)</f>
        <v>0.13130002232773788</v>
      </c>
    </row>
    <row r="287" spans="1:3">
      <c r="A287" s="94">
        <f t="shared" si="12"/>
        <v>284</v>
      </c>
      <c r="B287" s="87">
        <f t="shared" si="13"/>
        <v>9.8174768750000002E-2</v>
      </c>
      <c r="C287" s="87">
        <f>AVERAGE(B$4:B287)</f>
        <v>0.13118338411091485</v>
      </c>
    </row>
    <row r="288" spans="1:3">
      <c r="A288" s="94">
        <f t="shared" si="12"/>
        <v>285</v>
      </c>
      <c r="B288" s="87">
        <f t="shared" si="13"/>
        <v>9.8174768750000002E-2</v>
      </c>
      <c r="C288" s="87">
        <f>AVERAGE(B$4:B288)</f>
        <v>0.13106756440789408</v>
      </c>
    </row>
    <row r="289" spans="1:3">
      <c r="A289" s="94">
        <f t="shared" si="12"/>
        <v>286</v>
      </c>
      <c r="B289" s="87">
        <f t="shared" si="13"/>
        <v>9.8174768750000002E-2</v>
      </c>
      <c r="C289" s="87">
        <f>AVERAGE(B$4:B289)</f>
        <v>0.13095255463286648</v>
      </c>
    </row>
    <row r="290" spans="1:3">
      <c r="A290" s="94">
        <f t="shared" si="12"/>
        <v>287</v>
      </c>
      <c r="B290" s="87">
        <f t="shared" si="13"/>
        <v>9.8174768750000002E-2</v>
      </c>
      <c r="C290" s="87">
        <f>AVERAGE(B$4:B290)</f>
        <v>0.13083834631968574</v>
      </c>
    </row>
    <row r="291" spans="1:3">
      <c r="A291" s="94">
        <f t="shared" si="12"/>
        <v>288</v>
      </c>
      <c r="B291" s="87">
        <f t="shared" si="13"/>
        <v>9.8174768750000002E-2</v>
      </c>
      <c r="C291" s="87">
        <f>AVERAGE(B$4:B291)</f>
        <v>0.130724931119791</v>
      </c>
    </row>
    <row r="292" spans="1:3">
      <c r="A292" s="94">
        <f t="shared" si="12"/>
        <v>289</v>
      </c>
      <c r="B292" s="87">
        <f t="shared" si="13"/>
        <v>9.8174768750000002E-2</v>
      </c>
      <c r="C292" s="87">
        <f>AVERAGE(B$4:B292)</f>
        <v>0.13061230080017236</v>
      </c>
    </row>
    <row r="293" spans="1:3">
      <c r="A293" s="94">
        <f t="shared" si="12"/>
        <v>290</v>
      </c>
      <c r="B293" s="87">
        <f t="shared" si="13"/>
        <v>9.8174768750000002E-2</v>
      </c>
      <c r="C293" s="87">
        <f>AVERAGE(B$4:B293)</f>
        <v>0.13050044724137866</v>
      </c>
    </row>
    <row r="294" spans="1:3">
      <c r="A294" s="94">
        <f t="shared" si="12"/>
        <v>291</v>
      </c>
      <c r="B294" s="87">
        <f t="shared" si="13"/>
        <v>9.8174768750000002E-2</v>
      </c>
      <c r="C294" s="87">
        <f>AVERAGE(B$4:B294)</f>
        <v>0.13038936243556634</v>
      </c>
    </row>
    <row r="295" spans="1:3">
      <c r="A295" s="94">
        <f t="shared" ref="A295:A358" si="14">A294+1</f>
        <v>292</v>
      </c>
      <c r="B295" s="87">
        <f t="shared" ref="B295:B358" si="15">B294</f>
        <v>9.8174768750000002E-2</v>
      </c>
      <c r="C295" s="87">
        <f>AVERAGE(B$4:B295)</f>
        <v>0.13027903848458838</v>
      </c>
    </row>
    <row r="296" spans="1:3">
      <c r="A296" s="94">
        <f t="shared" si="14"/>
        <v>293</v>
      </c>
      <c r="B296" s="87">
        <f t="shared" si="15"/>
        <v>9.8174768750000002E-2</v>
      </c>
      <c r="C296" s="87">
        <f>AVERAGE(B$4:B296)</f>
        <v>0.1301694675981222</v>
      </c>
    </row>
    <row r="297" spans="1:3">
      <c r="A297" s="94">
        <f t="shared" si="14"/>
        <v>294</v>
      </c>
      <c r="B297" s="87">
        <f t="shared" si="15"/>
        <v>9.8174768750000002E-2</v>
      </c>
      <c r="C297" s="87">
        <f>AVERAGE(B$4:B297)</f>
        <v>0.13006064209183607</v>
      </c>
    </row>
    <row r="298" spans="1:3">
      <c r="A298" s="94">
        <f t="shared" si="14"/>
        <v>295</v>
      </c>
      <c r="B298" s="87">
        <f t="shared" si="15"/>
        <v>9.8174768750000002E-2</v>
      </c>
      <c r="C298" s="87">
        <f>AVERAGE(B$4:B298)</f>
        <v>0.12995255438559256</v>
      </c>
    </row>
    <row r="299" spans="1:3">
      <c r="A299" s="94">
        <f t="shared" si="14"/>
        <v>296</v>
      </c>
      <c r="B299" s="87">
        <f t="shared" si="15"/>
        <v>9.8174768750000002E-2</v>
      </c>
      <c r="C299" s="87">
        <f>AVERAGE(B$4:B299)</f>
        <v>0.12984519700168853</v>
      </c>
    </row>
    <row r="300" spans="1:3">
      <c r="A300" s="94">
        <f t="shared" si="14"/>
        <v>297</v>
      </c>
      <c r="B300" s="87">
        <f t="shared" si="15"/>
        <v>9.8174768750000002E-2</v>
      </c>
      <c r="C300" s="87">
        <f>AVERAGE(B$4:B300)</f>
        <v>0.12973856256313065</v>
      </c>
    </row>
    <row r="301" spans="1:3">
      <c r="A301" s="94">
        <f t="shared" si="14"/>
        <v>298</v>
      </c>
      <c r="B301" s="87">
        <f t="shared" si="15"/>
        <v>9.8174768750000002E-2</v>
      </c>
      <c r="C301" s="87">
        <f>AVERAGE(B$4:B301)</f>
        <v>0.12963264379194564</v>
      </c>
    </row>
    <row r="302" spans="1:3">
      <c r="A302" s="94">
        <f t="shared" si="14"/>
        <v>299</v>
      </c>
      <c r="B302" s="87">
        <f t="shared" si="15"/>
        <v>9.8174768750000002E-2</v>
      </c>
      <c r="C302" s="87">
        <f>AVERAGE(B$4:B302)</f>
        <v>0.12952743350752441</v>
      </c>
    </row>
    <row r="303" spans="1:3">
      <c r="A303" s="94">
        <f t="shared" si="14"/>
        <v>300</v>
      </c>
      <c r="B303" s="87">
        <f t="shared" si="15"/>
        <v>9.8174768750000002E-2</v>
      </c>
      <c r="C303" s="87">
        <f>AVERAGE(B$4:B303)</f>
        <v>0.12942292462499932</v>
      </c>
    </row>
    <row r="304" spans="1:3">
      <c r="A304" s="94">
        <f t="shared" si="14"/>
        <v>301</v>
      </c>
      <c r="B304" s="87">
        <f t="shared" si="15"/>
        <v>9.8174768750000002E-2</v>
      </c>
      <c r="C304" s="87">
        <f>AVERAGE(B$4:B304)</f>
        <v>0.12931911015365383</v>
      </c>
    </row>
    <row r="305" spans="1:3">
      <c r="A305" s="94">
        <f t="shared" si="14"/>
        <v>302</v>
      </c>
      <c r="B305" s="87">
        <f t="shared" si="15"/>
        <v>9.8174768750000002E-2</v>
      </c>
      <c r="C305" s="87">
        <f>AVERAGE(B$4:B305)</f>
        <v>0.12921598319536357</v>
      </c>
    </row>
    <row r="306" spans="1:3">
      <c r="A306" s="94">
        <f t="shared" si="14"/>
        <v>303</v>
      </c>
      <c r="B306" s="87">
        <f t="shared" si="15"/>
        <v>9.8174768750000002E-2</v>
      </c>
      <c r="C306" s="87">
        <f>AVERAGE(B$4:B306)</f>
        <v>0.12911353694306862</v>
      </c>
    </row>
    <row r="307" spans="1:3">
      <c r="A307" s="94">
        <f t="shared" si="14"/>
        <v>304</v>
      </c>
      <c r="B307" s="87">
        <f t="shared" si="15"/>
        <v>9.8174768750000002E-2</v>
      </c>
      <c r="C307" s="87">
        <f>AVERAGE(B$4:B307)</f>
        <v>0.12901176467927564</v>
      </c>
    </row>
    <row r="308" spans="1:3">
      <c r="A308" s="94">
        <f t="shared" si="14"/>
        <v>305</v>
      </c>
      <c r="B308" s="87">
        <f t="shared" si="15"/>
        <v>9.8174768750000002E-2</v>
      </c>
      <c r="C308" s="87">
        <f>AVERAGE(B$4:B308)</f>
        <v>0.12891065977458949</v>
      </c>
    </row>
    <row r="309" spans="1:3">
      <c r="A309" s="94">
        <f t="shared" si="14"/>
        <v>306</v>
      </c>
      <c r="B309" s="87">
        <f t="shared" si="15"/>
        <v>9.8174768750000002E-2</v>
      </c>
      <c r="C309" s="87">
        <f>AVERAGE(B$4:B309)</f>
        <v>0.12881021568627382</v>
      </c>
    </row>
    <row r="310" spans="1:3">
      <c r="A310" s="94">
        <f t="shared" si="14"/>
        <v>307</v>
      </c>
      <c r="B310" s="87">
        <f t="shared" si="15"/>
        <v>9.8174768750000002E-2</v>
      </c>
      <c r="C310" s="87">
        <f>AVERAGE(B$4:B310)</f>
        <v>0.12871042595683971</v>
      </c>
    </row>
    <row r="311" spans="1:3">
      <c r="A311" s="94">
        <f t="shared" si="14"/>
        <v>308</v>
      </c>
      <c r="B311" s="87">
        <f t="shared" si="15"/>
        <v>9.8174768750000002E-2</v>
      </c>
      <c r="C311" s="87">
        <f>AVERAGE(B$4:B311)</f>
        <v>0.12861128421266166</v>
      </c>
    </row>
    <row r="312" spans="1:3">
      <c r="A312" s="94">
        <f t="shared" si="14"/>
        <v>309</v>
      </c>
      <c r="B312" s="87">
        <f t="shared" si="15"/>
        <v>9.8174768750000002E-2</v>
      </c>
      <c r="C312" s="87">
        <f>AVERAGE(B$4:B312)</f>
        <v>0.12851278416262069</v>
      </c>
    </row>
    <row r="313" spans="1:3">
      <c r="A313" s="94">
        <f t="shared" si="14"/>
        <v>310</v>
      </c>
      <c r="B313" s="87">
        <f t="shared" si="15"/>
        <v>9.8174768750000002E-2</v>
      </c>
      <c r="C313" s="87">
        <f>AVERAGE(B$4:B313)</f>
        <v>0.12841491959677351</v>
      </c>
    </row>
    <row r="314" spans="1:3">
      <c r="A314" s="94">
        <f t="shared" si="14"/>
        <v>311</v>
      </c>
      <c r="B314" s="87">
        <f t="shared" si="15"/>
        <v>9.8174768750000002E-2</v>
      </c>
      <c r="C314" s="87">
        <f>AVERAGE(B$4:B314)</f>
        <v>0.12831768438504754</v>
      </c>
    </row>
    <row r="315" spans="1:3">
      <c r="A315" s="94">
        <f t="shared" si="14"/>
        <v>312</v>
      </c>
      <c r="B315" s="87">
        <f t="shared" si="15"/>
        <v>9.8174768750000002E-2</v>
      </c>
      <c r="C315" s="87">
        <f>AVERAGE(B$4:B315)</f>
        <v>0.12822107247596085</v>
      </c>
    </row>
    <row r="316" spans="1:3">
      <c r="A316" s="94">
        <f t="shared" si="14"/>
        <v>313</v>
      </c>
      <c r="B316" s="87">
        <f t="shared" si="15"/>
        <v>9.8174768750000002E-2</v>
      </c>
      <c r="C316" s="87">
        <f>AVERAGE(B$4:B316)</f>
        <v>0.12812507789536673</v>
      </c>
    </row>
    <row r="317" spans="1:3">
      <c r="A317" s="94">
        <f t="shared" si="14"/>
        <v>314</v>
      </c>
      <c r="B317" s="87">
        <f t="shared" si="15"/>
        <v>9.8174768750000002E-2</v>
      </c>
      <c r="C317" s="87">
        <f>AVERAGE(B$4:B317)</f>
        <v>0.12802969474522224</v>
      </c>
    </row>
    <row r="318" spans="1:3">
      <c r="A318" s="94">
        <f t="shared" si="14"/>
        <v>315</v>
      </c>
      <c r="B318" s="87">
        <f t="shared" si="15"/>
        <v>9.8174768750000002E-2</v>
      </c>
      <c r="C318" s="87">
        <f>AVERAGE(B$4:B318)</f>
        <v>0.12793491720238026</v>
      </c>
    </row>
    <row r="319" spans="1:3">
      <c r="A319" s="94">
        <f t="shared" si="14"/>
        <v>316</v>
      </c>
      <c r="B319" s="87">
        <f t="shared" si="15"/>
        <v>9.8174768750000002E-2</v>
      </c>
      <c r="C319" s="87">
        <f>AVERAGE(B$4:B319)</f>
        <v>0.12784073951740438</v>
      </c>
    </row>
    <row r="320" spans="1:3">
      <c r="A320" s="94">
        <f t="shared" si="14"/>
        <v>317</v>
      </c>
      <c r="B320" s="87">
        <f t="shared" si="15"/>
        <v>9.8174768750000002E-2</v>
      </c>
      <c r="C320" s="87">
        <f>AVERAGE(B$4:B320)</f>
        <v>0.12774715601340625</v>
      </c>
    </row>
    <row r="321" spans="1:3">
      <c r="A321" s="94">
        <f t="shared" si="14"/>
        <v>318</v>
      </c>
      <c r="B321" s="87">
        <f t="shared" si="15"/>
        <v>9.8174768750000002E-2</v>
      </c>
      <c r="C321" s="87">
        <f>AVERAGE(B$4:B321)</f>
        <v>0.12765416108490496</v>
      </c>
    </row>
    <row r="322" spans="1:3">
      <c r="A322" s="94">
        <f t="shared" si="14"/>
        <v>319</v>
      </c>
      <c r="B322" s="87">
        <f t="shared" si="15"/>
        <v>9.8174768750000002E-2</v>
      </c>
      <c r="C322" s="87">
        <f>AVERAGE(B$4:B322)</f>
        <v>0.12756174919670776</v>
      </c>
    </row>
    <row r="323" spans="1:3">
      <c r="A323" s="94">
        <f t="shared" si="14"/>
        <v>320</v>
      </c>
      <c r="B323" s="87">
        <f t="shared" si="15"/>
        <v>9.8174768750000002E-2</v>
      </c>
      <c r="C323" s="87">
        <f>AVERAGE(B$4:B323)</f>
        <v>0.12746991488281181</v>
      </c>
    </row>
    <row r="324" spans="1:3">
      <c r="A324" s="94">
        <f t="shared" si="14"/>
        <v>321</v>
      </c>
      <c r="B324" s="87">
        <f t="shared" si="15"/>
        <v>9.8174768750000002E-2</v>
      </c>
      <c r="C324" s="87">
        <f>AVERAGE(B$4:B324)</f>
        <v>0.12737865274532642</v>
      </c>
    </row>
    <row r="325" spans="1:3">
      <c r="A325" s="94">
        <f t="shared" si="14"/>
        <v>322</v>
      </c>
      <c r="B325" s="87">
        <f t="shared" si="15"/>
        <v>9.8174768750000002E-2</v>
      </c>
      <c r="C325" s="87">
        <f>AVERAGE(B$4:B325)</f>
        <v>0.12728795745341545</v>
      </c>
    </row>
    <row r="326" spans="1:3">
      <c r="A326" s="94">
        <f t="shared" si="14"/>
        <v>323</v>
      </c>
      <c r="B326" s="87">
        <f t="shared" si="15"/>
        <v>9.8174768750000002E-2</v>
      </c>
      <c r="C326" s="87">
        <f>AVERAGE(B$4:B326)</f>
        <v>0.12719782374225938</v>
      </c>
    </row>
    <row r="327" spans="1:3">
      <c r="A327" s="94">
        <f t="shared" si="14"/>
        <v>324</v>
      </c>
      <c r="B327" s="87">
        <f t="shared" si="15"/>
        <v>9.8174768750000002E-2</v>
      </c>
      <c r="C327" s="87">
        <f>AVERAGE(B$4:B327)</f>
        <v>0.12710824641203633</v>
      </c>
    </row>
    <row r="328" spans="1:3">
      <c r="A328" s="94">
        <f t="shared" si="14"/>
        <v>325</v>
      </c>
      <c r="B328" s="87">
        <f t="shared" si="15"/>
        <v>9.8174768750000002E-2</v>
      </c>
      <c r="C328" s="87">
        <f>AVERAGE(B$4:B328)</f>
        <v>0.12701922032692237</v>
      </c>
    </row>
    <row r="329" spans="1:3">
      <c r="A329" s="94">
        <f t="shared" si="14"/>
        <v>326</v>
      </c>
      <c r="B329" s="87">
        <f t="shared" si="15"/>
        <v>9.8174768750000002E-2</v>
      </c>
      <c r="C329" s="87">
        <f>AVERAGE(B$4:B329)</f>
        <v>0.12693074041410973</v>
      </c>
    </row>
    <row r="330" spans="1:3">
      <c r="A330" s="94">
        <f t="shared" si="14"/>
        <v>327</v>
      </c>
      <c r="B330" s="87">
        <f t="shared" si="15"/>
        <v>9.8174768750000002E-2</v>
      </c>
      <c r="C330" s="87">
        <f>AVERAGE(B$4:B330)</f>
        <v>0.12684280166284334</v>
      </c>
    </row>
    <row r="331" spans="1:3">
      <c r="A331" s="94">
        <f t="shared" si="14"/>
        <v>328</v>
      </c>
      <c r="B331" s="87">
        <f t="shared" si="15"/>
        <v>9.8174768750000002E-2</v>
      </c>
      <c r="C331" s="87">
        <f>AVERAGE(B$4:B331)</f>
        <v>0.12675539912347492</v>
      </c>
    </row>
    <row r="332" spans="1:3">
      <c r="A332" s="94">
        <f t="shared" si="14"/>
        <v>329</v>
      </c>
      <c r="B332" s="87">
        <f t="shared" si="15"/>
        <v>9.8174768750000002E-2</v>
      </c>
      <c r="C332" s="87">
        <f>AVERAGE(B$4:B332)</f>
        <v>0.12666852790653424</v>
      </c>
    </row>
    <row r="333" spans="1:3">
      <c r="A333" s="94">
        <f t="shared" si="14"/>
        <v>330</v>
      </c>
      <c r="B333" s="87">
        <f t="shared" si="15"/>
        <v>9.8174768750000002E-2</v>
      </c>
      <c r="C333" s="87">
        <f>AVERAGE(B$4:B333)</f>
        <v>0.12658218318181749</v>
      </c>
    </row>
    <row r="334" spans="1:3">
      <c r="A334" s="94">
        <f t="shared" si="14"/>
        <v>331</v>
      </c>
      <c r="B334" s="87">
        <f t="shared" si="15"/>
        <v>9.8174768750000002E-2</v>
      </c>
      <c r="C334" s="87">
        <f>AVERAGE(B$4:B334)</f>
        <v>0.12649636017749175</v>
      </c>
    </row>
    <row r="335" spans="1:3">
      <c r="A335" s="94">
        <f t="shared" si="14"/>
        <v>332</v>
      </c>
      <c r="B335" s="87">
        <f t="shared" si="15"/>
        <v>9.8174768750000002E-2</v>
      </c>
      <c r="C335" s="87">
        <f>AVERAGE(B$4:B335)</f>
        <v>0.12641105417921616</v>
      </c>
    </row>
    <row r="336" spans="1:3">
      <c r="A336" s="94">
        <f t="shared" si="14"/>
        <v>333</v>
      </c>
      <c r="B336" s="87">
        <f t="shared" si="15"/>
        <v>9.8174768750000002E-2</v>
      </c>
      <c r="C336" s="87">
        <f>AVERAGE(B$4:B336)</f>
        <v>0.12632626052927856</v>
      </c>
    </row>
    <row r="337" spans="1:3">
      <c r="A337" s="94">
        <f t="shared" si="14"/>
        <v>334</v>
      </c>
      <c r="B337" s="87">
        <f t="shared" si="15"/>
        <v>9.8174768750000002E-2</v>
      </c>
      <c r="C337" s="87">
        <f>AVERAGE(B$4:B337)</f>
        <v>0.12624197462574779</v>
      </c>
    </row>
    <row r="338" spans="1:3">
      <c r="A338" s="94">
        <f t="shared" si="14"/>
        <v>335</v>
      </c>
      <c r="B338" s="87">
        <f t="shared" si="15"/>
        <v>9.8174768750000002E-2</v>
      </c>
      <c r="C338" s="87">
        <f>AVERAGE(B$4:B338)</f>
        <v>0.12615819192164107</v>
      </c>
    </row>
    <row r="339" spans="1:3">
      <c r="A339" s="94">
        <f t="shared" si="14"/>
        <v>336</v>
      </c>
      <c r="B339" s="87">
        <f t="shared" si="15"/>
        <v>9.8174768750000002E-2</v>
      </c>
      <c r="C339" s="87">
        <f>AVERAGE(B$4:B339)</f>
        <v>0.12607490792410644</v>
      </c>
    </row>
    <row r="340" spans="1:3">
      <c r="A340" s="94">
        <f t="shared" si="14"/>
        <v>337</v>
      </c>
      <c r="B340" s="87">
        <f t="shared" si="15"/>
        <v>9.8174768750000002E-2</v>
      </c>
      <c r="C340" s="87">
        <f>AVERAGE(B$4:B340)</f>
        <v>0.12599211819361947</v>
      </c>
    </row>
    <row r="341" spans="1:3">
      <c r="A341" s="94">
        <f t="shared" si="14"/>
        <v>338</v>
      </c>
      <c r="B341" s="87">
        <f t="shared" si="15"/>
        <v>9.8174768750000002E-2</v>
      </c>
      <c r="C341" s="87">
        <f>AVERAGE(B$4:B341)</f>
        <v>0.12590981834319456</v>
      </c>
    </row>
    <row r="342" spans="1:3">
      <c r="A342" s="94">
        <f t="shared" si="14"/>
        <v>339</v>
      </c>
      <c r="B342" s="87">
        <f t="shared" si="15"/>
        <v>9.8174768750000002E-2</v>
      </c>
      <c r="C342" s="87">
        <f>AVERAGE(B$4:B342)</f>
        <v>0.12582800403760991</v>
      </c>
    </row>
    <row r="343" spans="1:3">
      <c r="A343" s="94">
        <f t="shared" si="14"/>
        <v>340</v>
      </c>
      <c r="B343" s="87">
        <f t="shared" si="15"/>
        <v>9.8174768750000002E-2</v>
      </c>
      <c r="C343" s="87">
        <f>AVERAGE(B$4:B343)</f>
        <v>0.12574667099264636</v>
      </c>
    </row>
    <row r="344" spans="1:3">
      <c r="A344" s="94">
        <f t="shared" si="14"/>
        <v>341</v>
      </c>
      <c r="B344" s="87">
        <f t="shared" si="15"/>
        <v>9.8174768750000002E-2</v>
      </c>
      <c r="C344" s="87">
        <f>AVERAGE(B$4:B344)</f>
        <v>0.12566581497433946</v>
      </c>
    </row>
    <row r="345" spans="1:3">
      <c r="A345" s="94">
        <f t="shared" si="14"/>
        <v>342</v>
      </c>
      <c r="B345" s="87">
        <f t="shared" si="15"/>
        <v>9.8174768750000002E-2</v>
      </c>
      <c r="C345" s="87">
        <f>AVERAGE(B$4:B345)</f>
        <v>0.12558543179824491</v>
      </c>
    </row>
    <row r="346" spans="1:3">
      <c r="A346" s="94">
        <f t="shared" si="14"/>
        <v>343</v>
      </c>
      <c r="B346" s="87">
        <f t="shared" si="15"/>
        <v>9.8174768750000002E-2</v>
      </c>
      <c r="C346" s="87">
        <f>AVERAGE(B$4:B346)</f>
        <v>0.12550551732871648</v>
      </c>
    </row>
    <row r="347" spans="1:3">
      <c r="A347" s="94">
        <f t="shared" si="14"/>
        <v>344</v>
      </c>
      <c r="B347" s="87">
        <f t="shared" si="15"/>
        <v>9.8174768750000002E-2</v>
      </c>
      <c r="C347" s="87">
        <f>AVERAGE(B$4:B347)</f>
        <v>0.12542606747819696</v>
      </c>
    </row>
    <row r="348" spans="1:3">
      <c r="A348" s="94">
        <f t="shared" si="14"/>
        <v>345</v>
      </c>
      <c r="B348" s="87">
        <f t="shared" si="15"/>
        <v>9.8174768750000002E-2</v>
      </c>
      <c r="C348" s="87">
        <f>AVERAGE(B$4:B348)</f>
        <v>0.12534707820652102</v>
      </c>
    </row>
    <row r="349" spans="1:3">
      <c r="A349" s="94">
        <f t="shared" si="14"/>
        <v>346</v>
      </c>
      <c r="B349" s="87">
        <f t="shared" si="15"/>
        <v>9.8174768750000002E-2</v>
      </c>
      <c r="C349" s="87">
        <f>AVERAGE(B$4:B349)</f>
        <v>0.12526854552023051</v>
      </c>
    </row>
    <row r="350" spans="1:3">
      <c r="A350" s="94">
        <f t="shared" si="14"/>
        <v>347</v>
      </c>
      <c r="B350" s="87">
        <f t="shared" si="15"/>
        <v>9.8174768750000002E-2</v>
      </c>
      <c r="C350" s="87">
        <f>AVERAGE(B$4:B350)</f>
        <v>0.1251904654719013</v>
      </c>
    </row>
    <row r="351" spans="1:3">
      <c r="A351" s="94">
        <f t="shared" si="14"/>
        <v>348</v>
      </c>
      <c r="B351" s="87">
        <f t="shared" si="15"/>
        <v>9.8174768750000002E-2</v>
      </c>
      <c r="C351" s="87">
        <f>AVERAGE(B$4:B351)</f>
        <v>0.12511283415948204</v>
      </c>
    </row>
    <row r="352" spans="1:3">
      <c r="A352" s="94">
        <f t="shared" si="14"/>
        <v>349</v>
      </c>
      <c r="B352" s="87">
        <f t="shared" si="15"/>
        <v>9.8174768750000002E-2</v>
      </c>
      <c r="C352" s="87">
        <f>AVERAGE(B$4:B352)</f>
        <v>0.12503564772564399</v>
      </c>
    </row>
    <row r="353" spans="1:3">
      <c r="A353" s="94">
        <f t="shared" si="14"/>
        <v>350</v>
      </c>
      <c r="B353" s="87">
        <f t="shared" si="15"/>
        <v>9.8174768750000002E-2</v>
      </c>
      <c r="C353" s="87">
        <f>AVERAGE(B$4:B353)</f>
        <v>0.12495890235714213</v>
      </c>
    </row>
    <row r="354" spans="1:3">
      <c r="A354" s="94">
        <f t="shared" si="14"/>
        <v>351</v>
      </c>
      <c r="B354" s="87">
        <f t="shared" si="15"/>
        <v>9.8174768750000002E-2</v>
      </c>
      <c r="C354" s="87">
        <f>AVERAGE(B$4:B354)</f>
        <v>0.12488259428418731</v>
      </c>
    </row>
    <row r="355" spans="1:3">
      <c r="A355" s="94">
        <f t="shared" si="14"/>
        <v>352</v>
      </c>
      <c r="B355" s="87">
        <f t="shared" si="15"/>
        <v>9.8174768750000002E-2</v>
      </c>
      <c r="C355" s="87">
        <f>AVERAGE(B$4:B355)</f>
        <v>0.12480671977982882</v>
      </c>
    </row>
    <row r="356" spans="1:3">
      <c r="A356" s="94">
        <f t="shared" si="14"/>
        <v>353</v>
      </c>
      <c r="B356" s="87">
        <f t="shared" si="15"/>
        <v>9.8174768750000002E-2</v>
      </c>
      <c r="C356" s="87">
        <f>AVERAGE(B$4:B356)</f>
        <v>0.12473127515934772</v>
      </c>
    </row>
    <row r="357" spans="1:3">
      <c r="A357" s="94">
        <f t="shared" si="14"/>
        <v>354</v>
      </c>
      <c r="B357" s="87">
        <f t="shared" si="15"/>
        <v>9.8174768750000002E-2</v>
      </c>
      <c r="C357" s="87">
        <f>AVERAGE(B$4:B357)</f>
        <v>0.12465625677966029</v>
      </c>
    </row>
    <row r="358" spans="1:3">
      <c r="A358" s="94">
        <f t="shared" si="14"/>
        <v>355</v>
      </c>
      <c r="B358" s="87">
        <f t="shared" si="15"/>
        <v>9.8174768750000002E-2</v>
      </c>
      <c r="C358" s="87">
        <f>AVERAGE(B$4:B358)</f>
        <v>0.12458166103873167</v>
      </c>
    </row>
    <row r="359" spans="1:3">
      <c r="A359" s="94">
        <f t="shared" ref="A359:A422" si="16">A358+1</f>
        <v>356</v>
      </c>
      <c r="B359" s="87">
        <f t="shared" ref="B359:B422" si="17">B358</f>
        <v>9.8174768750000002E-2</v>
      </c>
      <c r="C359" s="87">
        <f>AVERAGE(B$4:B359)</f>
        <v>0.12450748437499927</v>
      </c>
    </row>
    <row r="360" spans="1:3">
      <c r="A360" s="94">
        <f t="shared" si="16"/>
        <v>357</v>
      </c>
      <c r="B360" s="87">
        <f t="shared" si="17"/>
        <v>9.8174768750000002E-2</v>
      </c>
      <c r="C360" s="87">
        <f>AVERAGE(B$4:B360)</f>
        <v>0.12443372326680599</v>
      </c>
    </row>
    <row r="361" spans="1:3">
      <c r="A361" s="94">
        <f t="shared" si="16"/>
        <v>358</v>
      </c>
      <c r="B361" s="87">
        <f t="shared" si="17"/>
        <v>9.8174768750000002E-2</v>
      </c>
      <c r="C361" s="87">
        <f>AVERAGE(B$4:B361)</f>
        <v>0.12436037423184285</v>
      </c>
    </row>
    <row r="362" spans="1:3">
      <c r="A362" s="94">
        <f t="shared" si="16"/>
        <v>359</v>
      </c>
      <c r="B362" s="87">
        <f t="shared" si="17"/>
        <v>9.8174768750000002E-2</v>
      </c>
      <c r="C362" s="87">
        <f>AVERAGE(B$4:B362)</f>
        <v>0.12428743382660094</v>
      </c>
    </row>
    <row r="363" spans="1:3">
      <c r="A363" s="94">
        <f t="shared" si="16"/>
        <v>360</v>
      </c>
      <c r="B363" s="87">
        <f t="shared" si="17"/>
        <v>9.8174768750000002E-2</v>
      </c>
      <c r="C363" s="87">
        <f>AVERAGE(B$4:B363)</f>
        <v>0.1242148986458326</v>
      </c>
    </row>
    <row r="364" spans="1:3">
      <c r="A364" s="94">
        <f t="shared" si="16"/>
        <v>361</v>
      </c>
      <c r="B364" s="87">
        <f t="shared" si="17"/>
        <v>9.8174768750000002E-2</v>
      </c>
      <c r="C364" s="87">
        <f>AVERAGE(B$4:B364)</f>
        <v>0.12414276532202143</v>
      </c>
    </row>
    <row r="365" spans="1:3">
      <c r="A365" s="94">
        <f t="shared" si="16"/>
        <v>362</v>
      </c>
      <c r="B365" s="87">
        <f t="shared" si="17"/>
        <v>9.8174768750000002E-2</v>
      </c>
      <c r="C365" s="87">
        <f>AVERAGE(B$4:B365)</f>
        <v>0.12407103052486115</v>
      </c>
    </row>
    <row r="366" spans="1:3">
      <c r="A366" s="94">
        <f t="shared" si="16"/>
        <v>363</v>
      </c>
      <c r="B366" s="87">
        <f t="shared" si="17"/>
        <v>9.8174768750000002E-2</v>
      </c>
      <c r="C366" s="87">
        <f>AVERAGE(B$4:B366)</f>
        <v>0.12399969096074306</v>
      </c>
    </row>
    <row r="367" spans="1:3">
      <c r="A367" s="94">
        <f t="shared" si="16"/>
        <v>364</v>
      </c>
      <c r="B367" s="87">
        <f t="shared" si="17"/>
        <v>9.8174768750000002E-2</v>
      </c>
      <c r="C367" s="87">
        <f>AVERAGE(B$4:B367)</f>
        <v>0.12392874337225201</v>
      </c>
    </row>
    <row r="368" spans="1:3">
      <c r="A368" s="94">
        <f t="shared" si="16"/>
        <v>365</v>
      </c>
      <c r="B368" s="87">
        <f t="shared" si="17"/>
        <v>9.8174768750000002E-2</v>
      </c>
      <c r="C368" s="87">
        <f>AVERAGE(B$4:B368)</f>
        <v>0.1238581845376705</v>
      </c>
    </row>
    <row r="369" spans="1:3">
      <c r="A369" s="94">
        <f t="shared" si="16"/>
        <v>366</v>
      </c>
      <c r="B369" s="87">
        <f t="shared" si="17"/>
        <v>9.8174768750000002E-2</v>
      </c>
      <c r="C369" s="87">
        <f>AVERAGE(B$4:B369)</f>
        <v>0.12378801127049106</v>
      </c>
    </row>
    <row r="370" spans="1:3">
      <c r="A370" s="94">
        <f t="shared" si="16"/>
        <v>367</v>
      </c>
      <c r="B370" s="87">
        <f t="shared" si="17"/>
        <v>9.8174768750000002E-2</v>
      </c>
      <c r="C370" s="87">
        <f>AVERAGE(B$4:B370)</f>
        <v>0.1237182204189366</v>
      </c>
    </row>
    <row r="371" spans="1:3">
      <c r="A371" s="94">
        <f t="shared" si="16"/>
        <v>368</v>
      </c>
      <c r="B371" s="87">
        <f t="shared" si="17"/>
        <v>9.8174768750000002E-2</v>
      </c>
      <c r="C371" s="87">
        <f>AVERAGE(B$4:B371)</f>
        <v>0.12364880886548839</v>
      </c>
    </row>
    <row r="372" spans="1:3">
      <c r="A372" s="94">
        <f t="shared" si="16"/>
        <v>369</v>
      </c>
      <c r="B372" s="87">
        <f t="shared" si="17"/>
        <v>9.8174768750000002E-2</v>
      </c>
      <c r="C372" s="87">
        <f>AVERAGE(B$4:B372)</f>
        <v>0.12357977352642202</v>
      </c>
    </row>
    <row r="373" spans="1:3">
      <c r="A373" s="94">
        <f t="shared" si="16"/>
        <v>370</v>
      </c>
      <c r="B373" s="87">
        <f t="shared" si="17"/>
        <v>9.8174768750000002E-2</v>
      </c>
      <c r="C373" s="87">
        <f>AVERAGE(B$4:B373)</f>
        <v>0.12351111135135061</v>
      </c>
    </row>
    <row r="374" spans="1:3">
      <c r="A374" s="94">
        <f t="shared" si="16"/>
        <v>371</v>
      </c>
      <c r="B374" s="87">
        <f t="shared" si="17"/>
        <v>9.8174768750000002E-2</v>
      </c>
      <c r="C374" s="87">
        <f>AVERAGE(B$4:B374)</f>
        <v>0.12344281932277554</v>
      </c>
    </row>
    <row r="375" spans="1:3">
      <c r="A375" s="94">
        <f t="shared" si="16"/>
        <v>372</v>
      </c>
      <c r="B375" s="87">
        <f t="shared" si="17"/>
        <v>9.8174768750000002E-2</v>
      </c>
      <c r="C375" s="87">
        <f>AVERAGE(B$4:B375)</f>
        <v>0.12337489445564442</v>
      </c>
    </row>
    <row r="376" spans="1:3">
      <c r="A376" s="94">
        <f t="shared" si="16"/>
        <v>373</v>
      </c>
      <c r="B376" s="87">
        <f t="shared" si="17"/>
        <v>9.8174768750000002E-2</v>
      </c>
      <c r="C376" s="87">
        <f>AVERAGE(B$4:B376)</f>
        <v>0.12330733379691615</v>
      </c>
    </row>
    <row r="377" spans="1:3">
      <c r="A377" s="94">
        <f t="shared" si="16"/>
        <v>374</v>
      </c>
      <c r="B377" s="87">
        <f t="shared" si="17"/>
        <v>9.8174768750000002E-2</v>
      </c>
      <c r="C377" s="87">
        <f>AVERAGE(B$4:B377)</f>
        <v>0.12324013442513294</v>
      </c>
    </row>
    <row r="378" spans="1:3">
      <c r="A378" s="94">
        <f t="shared" si="16"/>
        <v>375</v>
      </c>
      <c r="B378" s="87">
        <f t="shared" si="17"/>
        <v>9.8174768750000002E-2</v>
      </c>
      <c r="C378" s="87">
        <f>AVERAGE(B$4:B378)</f>
        <v>0.12317329344999926</v>
      </c>
    </row>
    <row r="379" spans="1:3">
      <c r="A379" s="94">
        <f t="shared" si="16"/>
        <v>376</v>
      </c>
      <c r="B379" s="87">
        <f t="shared" si="17"/>
        <v>9.8174768750000002E-2</v>
      </c>
      <c r="C379" s="87">
        <f>AVERAGE(B$4:B379)</f>
        <v>0.12310680801196734</v>
      </c>
    </row>
    <row r="380" spans="1:3">
      <c r="A380" s="94">
        <f t="shared" si="16"/>
        <v>377</v>
      </c>
      <c r="B380" s="87">
        <f t="shared" si="17"/>
        <v>9.8174768750000002E-2</v>
      </c>
      <c r="C380" s="87">
        <f>AVERAGE(B$4:B380)</f>
        <v>0.12304067528182949</v>
      </c>
    </row>
    <row r="381" spans="1:3">
      <c r="A381" s="94">
        <f t="shared" si="16"/>
        <v>378</v>
      </c>
      <c r="B381" s="87">
        <f t="shared" si="17"/>
        <v>9.8174768750000002E-2</v>
      </c>
      <c r="C381" s="87">
        <f>AVERAGE(B$4:B381)</f>
        <v>0.12297489246031672</v>
      </c>
    </row>
    <row r="382" spans="1:3">
      <c r="A382" s="94">
        <f t="shared" si="16"/>
        <v>379</v>
      </c>
      <c r="B382" s="87">
        <f t="shared" si="17"/>
        <v>9.8174768750000002E-2</v>
      </c>
      <c r="C382" s="87">
        <f>AVERAGE(B$4:B382)</f>
        <v>0.12290945677770374</v>
      </c>
    </row>
    <row r="383" spans="1:3">
      <c r="A383" s="94">
        <f t="shared" si="16"/>
        <v>380</v>
      </c>
      <c r="B383" s="87">
        <f t="shared" si="17"/>
        <v>9.8174768750000002E-2</v>
      </c>
      <c r="C383" s="87">
        <f>AVERAGE(B$4:B383)</f>
        <v>0.1228443654934203</v>
      </c>
    </row>
    <row r="384" spans="1:3">
      <c r="A384" s="94">
        <f t="shared" si="16"/>
        <v>381</v>
      </c>
      <c r="B384" s="87">
        <f t="shared" si="17"/>
        <v>9.8174768750000002E-2</v>
      </c>
      <c r="C384" s="87">
        <f>AVERAGE(B$4:B384)</f>
        <v>0.12277961589566855</v>
      </c>
    </row>
    <row r="385" spans="1:3">
      <c r="A385" s="94">
        <f t="shared" si="16"/>
        <v>382</v>
      </c>
      <c r="B385" s="87">
        <f t="shared" si="17"/>
        <v>9.8174768750000002E-2</v>
      </c>
      <c r="C385" s="87">
        <f>AVERAGE(B$4:B385)</f>
        <v>0.12271520530104638</v>
      </c>
    </row>
    <row r="386" spans="1:3">
      <c r="A386" s="94">
        <f t="shared" si="16"/>
        <v>383</v>
      </c>
      <c r="B386" s="87">
        <f t="shared" si="17"/>
        <v>9.8174768750000002E-2</v>
      </c>
      <c r="C386" s="87">
        <f>AVERAGE(B$4:B386)</f>
        <v>0.1226511310541768</v>
      </c>
    </row>
    <row r="387" spans="1:3">
      <c r="A387" s="94">
        <f t="shared" si="16"/>
        <v>384</v>
      </c>
      <c r="B387" s="87">
        <f t="shared" si="17"/>
        <v>9.8174768750000002E-2</v>
      </c>
      <c r="C387" s="87">
        <f>AVERAGE(B$4:B387)</f>
        <v>0.12258739052734301</v>
      </c>
    </row>
    <row r="388" spans="1:3">
      <c r="A388" s="94">
        <f t="shared" si="16"/>
        <v>385</v>
      </c>
      <c r="B388" s="87">
        <f t="shared" si="17"/>
        <v>9.8174768750000002E-2</v>
      </c>
      <c r="C388" s="87">
        <f>AVERAGE(B$4:B388)</f>
        <v>0.12252398112012912</v>
      </c>
    </row>
    <row r="389" spans="1:3">
      <c r="A389" s="94">
        <f t="shared" si="16"/>
        <v>386</v>
      </c>
      <c r="B389" s="87">
        <f t="shared" si="17"/>
        <v>9.8174768750000002E-2</v>
      </c>
      <c r="C389" s="87">
        <f>AVERAGE(B$4:B389)</f>
        <v>0.12246090025906661</v>
      </c>
    </row>
    <row r="390" spans="1:3">
      <c r="A390" s="94">
        <f t="shared" si="16"/>
        <v>387</v>
      </c>
      <c r="B390" s="87">
        <f t="shared" si="17"/>
        <v>9.8174768750000002E-2</v>
      </c>
      <c r="C390" s="87">
        <f>AVERAGE(B$4:B390)</f>
        <v>0.12239814539728607</v>
      </c>
    </row>
    <row r="391" spans="1:3">
      <c r="A391" s="94">
        <f t="shared" si="16"/>
        <v>388</v>
      </c>
      <c r="B391" s="87">
        <f t="shared" si="17"/>
        <v>9.8174768750000002E-2</v>
      </c>
      <c r="C391" s="87">
        <f>AVERAGE(B$4:B391)</f>
        <v>0.12233571401417451</v>
      </c>
    </row>
    <row r="392" spans="1:3">
      <c r="A392" s="94">
        <f t="shared" si="16"/>
        <v>389</v>
      </c>
      <c r="B392" s="87">
        <f t="shared" si="17"/>
        <v>9.8174768750000002E-2</v>
      </c>
      <c r="C392" s="87">
        <f>AVERAGE(B$4:B392)</f>
        <v>0.12227360361503781</v>
      </c>
    </row>
    <row r="393" spans="1:3">
      <c r="A393" s="94">
        <f t="shared" si="16"/>
        <v>390</v>
      </c>
      <c r="B393" s="87">
        <f t="shared" si="17"/>
        <v>9.8174768750000002E-2</v>
      </c>
      <c r="C393" s="87">
        <f>AVERAGE(B$4:B393)</f>
        <v>0.12221181173076848</v>
      </c>
    </row>
    <row r="394" spans="1:3">
      <c r="A394" s="94">
        <f t="shared" si="16"/>
        <v>391</v>
      </c>
      <c r="B394" s="87">
        <f t="shared" si="17"/>
        <v>9.8174768750000002E-2</v>
      </c>
      <c r="C394" s="87">
        <f>AVERAGE(B$4:B394)</f>
        <v>0.12215033591751844</v>
      </c>
    </row>
    <row r="395" spans="1:3">
      <c r="A395" s="94">
        <f t="shared" si="16"/>
        <v>392</v>
      </c>
      <c r="B395" s="87">
        <f t="shared" si="17"/>
        <v>9.8174768750000002E-2</v>
      </c>
      <c r="C395" s="87">
        <f>AVERAGE(B$4:B395)</f>
        <v>0.1220891737563768</v>
      </c>
    </row>
    <row r="396" spans="1:3">
      <c r="A396" s="94">
        <f t="shared" si="16"/>
        <v>393</v>
      </c>
      <c r="B396" s="87">
        <f t="shared" si="17"/>
        <v>9.8174768750000002E-2</v>
      </c>
      <c r="C396" s="87">
        <f>AVERAGE(B$4:B396)</f>
        <v>0.12202832285305268</v>
      </c>
    </row>
    <row r="397" spans="1:3">
      <c r="A397" s="94">
        <f t="shared" si="16"/>
        <v>394</v>
      </c>
      <c r="B397" s="87">
        <f t="shared" si="17"/>
        <v>9.8174768750000002E-2</v>
      </c>
      <c r="C397" s="87">
        <f>AVERAGE(B$4:B397)</f>
        <v>0.1219677808375627</v>
      </c>
    </row>
    <row r="398" spans="1:3">
      <c r="A398" s="94">
        <f t="shared" si="16"/>
        <v>395</v>
      </c>
      <c r="B398" s="87">
        <f t="shared" si="17"/>
        <v>9.8174768750000002E-2</v>
      </c>
      <c r="C398" s="87">
        <f>AVERAGE(B$4:B398)</f>
        <v>0.1219075453639233</v>
      </c>
    </row>
    <row r="399" spans="1:3">
      <c r="A399" s="94">
        <f t="shared" si="16"/>
        <v>396</v>
      </c>
      <c r="B399" s="87">
        <f t="shared" si="17"/>
        <v>9.8174768750000002E-2</v>
      </c>
      <c r="C399" s="87">
        <f>AVERAGE(B$4:B399)</f>
        <v>0.12184761410984773</v>
      </c>
    </row>
    <row r="400" spans="1:3">
      <c r="A400" s="94">
        <f t="shared" si="16"/>
        <v>397</v>
      </c>
      <c r="B400" s="87">
        <f t="shared" si="17"/>
        <v>9.8174768750000002E-2</v>
      </c>
      <c r="C400" s="87">
        <f>AVERAGE(B$4:B400)</f>
        <v>0.1217879847764476</v>
      </c>
    </row>
    <row r="401" spans="1:3">
      <c r="A401" s="94">
        <f t="shared" si="16"/>
        <v>398</v>
      </c>
      <c r="B401" s="87">
        <f t="shared" si="17"/>
        <v>9.8174768750000002E-2</v>
      </c>
      <c r="C401" s="87">
        <f>AVERAGE(B$4:B401)</f>
        <v>0.12172865508793894</v>
      </c>
    </row>
    <row r="402" spans="1:3">
      <c r="A402" s="94">
        <f t="shared" si="16"/>
        <v>399</v>
      </c>
      <c r="B402" s="87">
        <f t="shared" si="17"/>
        <v>9.8174768750000002E-2</v>
      </c>
      <c r="C402" s="87">
        <f>AVERAGE(B$4:B402)</f>
        <v>0.12166962279135263</v>
      </c>
    </row>
    <row r="403" spans="1:3">
      <c r="A403" s="94">
        <f t="shared" si="16"/>
        <v>400</v>
      </c>
      <c r="B403" s="87">
        <f t="shared" si="17"/>
        <v>9.8174768750000002E-2</v>
      </c>
      <c r="C403" s="87">
        <f>AVERAGE(B$4:B403)</f>
        <v>0.12161088565624924</v>
      </c>
    </row>
    <row r="404" spans="1:3">
      <c r="A404" s="94">
        <f t="shared" si="16"/>
        <v>401</v>
      </c>
      <c r="B404" s="87">
        <f t="shared" si="17"/>
        <v>9.8174768750000002E-2</v>
      </c>
      <c r="C404" s="87">
        <f>AVERAGE(B$4:B404)</f>
        <v>0.12155244147443814</v>
      </c>
    </row>
    <row r="405" spans="1:3">
      <c r="A405" s="94">
        <f t="shared" si="16"/>
        <v>402</v>
      </c>
      <c r="B405" s="87">
        <f t="shared" si="17"/>
        <v>9.8174768750000002E-2</v>
      </c>
      <c r="C405" s="87">
        <f>AVERAGE(B$4:B405)</f>
        <v>0.12149428805970074</v>
      </c>
    </row>
    <row r="406" spans="1:3">
      <c r="A406" s="94">
        <f t="shared" si="16"/>
        <v>403</v>
      </c>
      <c r="B406" s="87">
        <f t="shared" si="17"/>
        <v>9.8174768750000002E-2</v>
      </c>
      <c r="C406" s="87">
        <f>AVERAGE(B$4:B406)</f>
        <v>0.12143642324751786</v>
      </c>
    </row>
    <row r="407" spans="1:3">
      <c r="A407" s="94">
        <f t="shared" si="16"/>
        <v>404</v>
      </c>
      <c r="B407" s="87">
        <f t="shared" si="17"/>
        <v>9.8174768750000002E-2</v>
      </c>
      <c r="C407" s="87">
        <f>AVERAGE(B$4:B407)</f>
        <v>0.12137884489480122</v>
      </c>
    </row>
    <row r="408" spans="1:3">
      <c r="A408" s="94">
        <f t="shared" si="16"/>
        <v>405</v>
      </c>
      <c r="B408" s="87">
        <f t="shared" si="17"/>
        <v>9.8174768750000002E-2</v>
      </c>
      <c r="C408" s="87">
        <f>AVERAGE(B$4:B408)</f>
        <v>0.12132155087962887</v>
      </c>
    </row>
    <row r="409" spans="1:3">
      <c r="A409" s="94">
        <f t="shared" si="16"/>
        <v>406</v>
      </c>
      <c r="B409" s="87">
        <f t="shared" si="17"/>
        <v>9.8174768750000002E-2</v>
      </c>
      <c r="C409" s="87">
        <f>AVERAGE(B$4:B409)</f>
        <v>0.12126453910098446</v>
      </c>
    </row>
    <row r="410" spans="1:3">
      <c r="A410" s="94">
        <f t="shared" si="16"/>
        <v>407</v>
      </c>
      <c r="B410" s="87">
        <f t="shared" si="17"/>
        <v>9.8174768750000002E-2</v>
      </c>
      <c r="C410" s="87">
        <f>AVERAGE(B$4:B410)</f>
        <v>0.12120780747850046</v>
      </c>
    </row>
    <row r="411" spans="1:3">
      <c r="A411" s="94">
        <f t="shared" si="16"/>
        <v>408</v>
      </c>
      <c r="B411" s="87">
        <f t="shared" si="17"/>
        <v>9.8174768750000002E-2</v>
      </c>
      <c r="C411" s="87">
        <f>AVERAGE(B$4:B411)</f>
        <v>0.12115135395220512</v>
      </c>
    </row>
    <row r="412" spans="1:3">
      <c r="A412" s="94">
        <f t="shared" si="16"/>
        <v>409</v>
      </c>
      <c r="B412" s="87">
        <f t="shared" si="17"/>
        <v>9.8174768750000002E-2</v>
      </c>
      <c r="C412" s="87">
        <f>AVERAGE(B$4:B412)</f>
        <v>0.12109517648227307</v>
      </c>
    </row>
    <row r="413" spans="1:3">
      <c r="A413" s="94">
        <f t="shared" si="16"/>
        <v>410</v>
      </c>
      <c r="B413" s="87">
        <f t="shared" si="17"/>
        <v>9.8174768750000002E-2</v>
      </c>
      <c r="C413" s="87">
        <f>AVERAGE(B$4:B413)</f>
        <v>0.12103927304877972</v>
      </c>
    </row>
    <row r="414" spans="1:3">
      <c r="A414" s="94">
        <f t="shared" si="16"/>
        <v>411</v>
      </c>
      <c r="B414" s="87">
        <f t="shared" si="17"/>
        <v>9.8174768750000002E-2</v>
      </c>
      <c r="C414" s="87">
        <f>AVERAGE(B$4:B414)</f>
        <v>0.12098364165145908</v>
      </c>
    </row>
    <row r="415" spans="1:3">
      <c r="A415" s="94">
        <f t="shared" si="16"/>
        <v>412</v>
      </c>
      <c r="B415" s="87">
        <f t="shared" si="17"/>
        <v>9.8174768750000002E-2</v>
      </c>
      <c r="C415" s="87">
        <f>AVERAGE(B$4:B415)</f>
        <v>0.12092828030946526</v>
      </c>
    </row>
    <row r="416" spans="1:3">
      <c r="A416" s="94">
        <f t="shared" si="16"/>
        <v>413</v>
      </c>
      <c r="B416" s="87">
        <f t="shared" si="17"/>
        <v>9.8174768750000002E-2</v>
      </c>
      <c r="C416" s="87">
        <f>AVERAGE(B$4:B416)</f>
        <v>0.12087318706113724</v>
      </c>
    </row>
    <row r="417" spans="1:3">
      <c r="A417" s="94">
        <f t="shared" si="16"/>
        <v>414</v>
      </c>
      <c r="B417" s="87">
        <f t="shared" si="17"/>
        <v>9.8174768750000002E-2</v>
      </c>
      <c r="C417" s="87">
        <f>AVERAGE(B$4:B417)</f>
        <v>0.12081835996376734</v>
      </c>
    </row>
    <row r="418" spans="1:3">
      <c r="A418" s="94">
        <f t="shared" si="16"/>
        <v>415</v>
      </c>
      <c r="B418" s="87">
        <f t="shared" si="17"/>
        <v>9.8174768750000002E-2</v>
      </c>
      <c r="C418" s="87">
        <f>AVERAGE(B$4:B418)</f>
        <v>0.12076379709337273</v>
      </c>
    </row>
    <row r="419" spans="1:3">
      <c r="A419" s="94">
        <f t="shared" si="16"/>
        <v>416</v>
      </c>
      <c r="B419" s="87">
        <f t="shared" si="17"/>
        <v>9.8174768750000002E-2</v>
      </c>
      <c r="C419" s="87">
        <f>AVERAGE(B$4:B419)</f>
        <v>0.12070949654447038</v>
      </c>
    </row>
    <row r="420" spans="1:3">
      <c r="A420" s="94">
        <f t="shared" si="16"/>
        <v>417</v>
      </c>
      <c r="B420" s="87">
        <f t="shared" si="17"/>
        <v>9.8174768750000002E-2</v>
      </c>
      <c r="C420" s="87">
        <f>AVERAGE(B$4:B420)</f>
        <v>0.12065545642985534</v>
      </c>
    </row>
    <row r="421" spans="1:3">
      <c r="A421" s="94">
        <f t="shared" si="16"/>
        <v>418</v>
      </c>
      <c r="B421" s="87">
        <f t="shared" si="17"/>
        <v>9.8174768750000002E-2</v>
      </c>
      <c r="C421" s="87">
        <f>AVERAGE(B$4:B421)</f>
        <v>0.12060167488038201</v>
      </c>
    </row>
    <row r="422" spans="1:3">
      <c r="A422" s="94">
        <f t="shared" si="16"/>
        <v>419</v>
      </c>
      <c r="B422" s="87">
        <f t="shared" si="17"/>
        <v>9.8174768750000002E-2</v>
      </c>
      <c r="C422" s="87">
        <f>AVERAGE(B$4:B422)</f>
        <v>0.12054815004474863</v>
      </c>
    </row>
    <row r="423" spans="1:3">
      <c r="A423" s="94">
        <f t="shared" ref="A423:A486" si="18">A422+1</f>
        <v>420</v>
      </c>
      <c r="B423" s="87">
        <f t="shared" ref="B423:B486" si="19">B422</f>
        <v>9.8174768750000002E-2</v>
      </c>
      <c r="C423" s="87">
        <f>AVERAGE(B$4:B423)</f>
        <v>0.12049488008928494</v>
      </c>
    </row>
    <row r="424" spans="1:3">
      <c r="A424" s="94">
        <f t="shared" si="18"/>
        <v>421</v>
      </c>
      <c r="B424" s="87">
        <f t="shared" si="19"/>
        <v>9.8174768750000002E-2</v>
      </c>
      <c r="C424" s="87">
        <f>AVERAGE(B$4:B424)</f>
        <v>0.12044186319774269</v>
      </c>
    </row>
    <row r="425" spans="1:3">
      <c r="A425" s="94">
        <f t="shared" si="18"/>
        <v>422</v>
      </c>
      <c r="B425" s="87">
        <f t="shared" si="19"/>
        <v>9.8174768750000002E-2</v>
      </c>
      <c r="C425" s="87">
        <f>AVERAGE(B$4:B425)</f>
        <v>0.12038909757108927</v>
      </c>
    </row>
    <row r="426" spans="1:3">
      <c r="A426" s="94">
        <f t="shared" si="18"/>
        <v>423</v>
      </c>
      <c r="B426" s="87">
        <f t="shared" si="19"/>
        <v>9.8174768750000002E-2</v>
      </c>
      <c r="C426" s="87">
        <f>AVERAGE(B$4:B426)</f>
        <v>0.12033658142730419</v>
      </c>
    </row>
    <row r="427" spans="1:3">
      <c r="A427" s="94">
        <f t="shared" si="18"/>
        <v>424</v>
      </c>
      <c r="B427" s="87">
        <f t="shared" si="19"/>
        <v>9.8174768750000002E-2</v>
      </c>
      <c r="C427" s="87">
        <f>AVERAGE(B$4:B427)</f>
        <v>0.12028431300117848</v>
      </c>
    </row>
    <row r="428" spans="1:3">
      <c r="A428" s="94">
        <f t="shared" si="18"/>
        <v>425</v>
      </c>
      <c r="B428" s="87">
        <f t="shared" si="19"/>
        <v>9.8174768750000002E-2</v>
      </c>
      <c r="C428" s="87">
        <f>AVERAGE(B$4:B428)</f>
        <v>0.12023229054411687</v>
      </c>
    </row>
    <row r="429" spans="1:3">
      <c r="A429" s="94">
        <f t="shared" si="18"/>
        <v>426</v>
      </c>
      <c r="B429" s="87">
        <f t="shared" si="19"/>
        <v>9.8174768750000002E-2</v>
      </c>
      <c r="C429" s="87">
        <f>AVERAGE(B$4:B429)</f>
        <v>0.12018051232394289</v>
      </c>
    </row>
    <row r="430" spans="1:3">
      <c r="A430" s="94">
        <f t="shared" si="18"/>
        <v>427</v>
      </c>
      <c r="B430" s="87">
        <f t="shared" si="19"/>
        <v>9.8174768750000002E-2</v>
      </c>
      <c r="C430" s="87">
        <f>AVERAGE(B$4:B430)</f>
        <v>0.12012897662470648</v>
      </c>
    </row>
    <row r="431" spans="1:3">
      <c r="A431" s="94">
        <f t="shared" si="18"/>
        <v>428</v>
      </c>
      <c r="B431" s="87">
        <f t="shared" si="19"/>
        <v>9.8174768750000002E-2</v>
      </c>
      <c r="C431" s="87">
        <f>AVERAGE(B$4:B431)</f>
        <v>0.12007768174649455</v>
      </c>
    </row>
    <row r="432" spans="1:3">
      <c r="A432" s="94">
        <f t="shared" si="18"/>
        <v>429</v>
      </c>
      <c r="B432" s="87">
        <f t="shared" si="19"/>
        <v>9.8174768750000002E-2</v>
      </c>
      <c r="C432" s="87">
        <f>AVERAGE(B$4:B432)</f>
        <v>0.12002662600524398</v>
      </c>
    </row>
    <row r="433" spans="1:3">
      <c r="A433" s="94">
        <f t="shared" si="18"/>
        <v>430</v>
      </c>
      <c r="B433" s="87">
        <f t="shared" si="19"/>
        <v>9.8174768750000002E-2</v>
      </c>
      <c r="C433" s="87">
        <f>AVERAGE(B$4:B433)</f>
        <v>0.11997580773255737</v>
      </c>
    </row>
    <row r="434" spans="1:3">
      <c r="A434" s="94">
        <f t="shared" si="18"/>
        <v>431</v>
      </c>
      <c r="B434" s="87">
        <f t="shared" si="19"/>
        <v>9.8174768750000002E-2</v>
      </c>
      <c r="C434" s="87">
        <f>AVERAGE(B$4:B434)</f>
        <v>0.11992522527552127</v>
      </c>
    </row>
    <row r="435" spans="1:3">
      <c r="A435" s="94">
        <f t="shared" si="18"/>
        <v>432</v>
      </c>
      <c r="B435" s="87">
        <f t="shared" si="19"/>
        <v>9.8174768750000002E-2</v>
      </c>
      <c r="C435" s="87">
        <f>AVERAGE(B$4:B435)</f>
        <v>0.11987487699652701</v>
      </c>
    </row>
    <row r="436" spans="1:3">
      <c r="A436" s="94">
        <f t="shared" si="18"/>
        <v>433</v>
      </c>
      <c r="B436" s="87">
        <f t="shared" si="19"/>
        <v>9.8174768750000002E-2</v>
      </c>
      <c r="C436" s="87">
        <f>AVERAGE(B$4:B436)</f>
        <v>0.11982476127309391</v>
      </c>
    </row>
    <row r="437" spans="1:3">
      <c r="A437" s="94">
        <f t="shared" si="18"/>
        <v>434</v>
      </c>
      <c r="B437" s="87">
        <f t="shared" si="19"/>
        <v>9.8174768750000002E-2</v>
      </c>
      <c r="C437" s="87">
        <f>AVERAGE(B$4:B437)</f>
        <v>0.11977487649769507</v>
      </c>
    </row>
    <row r="438" spans="1:3">
      <c r="A438" s="94">
        <f t="shared" si="18"/>
        <v>435</v>
      </c>
      <c r="B438" s="87">
        <f t="shared" si="19"/>
        <v>9.8174768750000002E-2</v>
      </c>
      <c r="C438" s="87">
        <f>AVERAGE(B$4:B438)</f>
        <v>0.11972522107758543</v>
      </c>
    </row>
    <row r="439" spans="1:3">
      <c r="A439" s="94">
        <f t="shared" si="18"/>
        <v>436</v>
      </c>
      <c r="B439" s="87">
        <f t="shared" si="19"/>
        <v>9.8174768750000002E-2</v>
      </c>
      <c r="C439" s="87">
        <f>AVERAGE(B$4:B439)</f>
        <v>0.11967579343463225</v>
      </c>
    </row>
    <row r="440" spans="1:3">
      <c r="A440" s="94">
        <f t="shared" si="18"/>
        <v>437</v>
      </c>
      <c r="B440" s="87">
        <f t="shared" si="19"/>
        <v>9.8174768750000002E-2</v>
      </c>
      <c r="C440" s="87">
        <f>AVERAGE(B$4:B440)</f>
        <v>0.11962659200514796</v>
      </c>
    </row>
    <row r="441" spans="1:3">
      <c r="A441" s="94">
        <f t="shared" si="18"/>
        <v>438</v>
      </c>
      <c r="B441" s="87">
        <f t="shared" si="19"/>
        <v>9.8174768750000002E-2</v>
      </c>
      <c r="C441" s="87">
        <f>AVERAGE(B$4:B441)</f>
        <v>0.11957761523972525</v>
      </c>
    </row>
    <row r="442" spans="1:3">
      <c r="A442" s="94">
        <f t="shared" si="18"/>
        <v>439</v>
      </c>
      <c r="B442" s="87">
        <f t="shared" si="19"/>
        <v>9.8174768750000002E-2</v>
      </c>
      <c r="C442" s="87">
        <f>AVERAGE(B$4:B442)</f>
        <v>0.11952886160307438</v>
      </c>
    </row>
    <row r="443" spans="1:3">
      <c r="A443" s="94">
        <f t="shared" si="18"/>
        <v>440</v>
      </c>
      <c r="B443" s="87">
        <f t="shared" si="19"/>
        <v>9.8174768750000002E-2</v>
      </c>
      <c r="C443" s="87">
        <f>AVERAGE(B$4:B443)</f>
        <v>0.11948032957386286</v>
      </c>
    </row>
    <row r="444" spans="1:3">
      <c r="A444" s="94">
        <f t="shared" si="18"/>
        <v>441</v>
      </c>
      <c r="B444" s="87">
        <f t="shared" si="19"/>
        <v>9.8174768750000002E-2</v>
      </c>
      <c r="C444" s="87">
        <f>AVERAGE(B$4:B444)</f>
        <v>0.11943201764455703</v>
      </c>
    </row>
    <row r="445" spans="1:3">
      <c r="A445" s="94">
        <f t="shared" si="18"/>
        <v>442</v>
      </c>
      <c r="B445" s="87">
        <f t="shared" si="19"/>
        <v>9.8174768750000002E-2</v>
      </c>
      <c r="C445" s="87">
        <f>AVERAGE(B$4:B445)</f>
        <v>0.11938392432126618</v>
      </c>
    </row>
    <row r="446" spans="1:3">
      <c r="A446" s="94">
        <f t="shared" si="18"/>
        <v>443</v>
      </c>
      <c r="B446" s="87">
        <f t="shared" si="19"/>
        <v>9.8174768750000002E-2</v>
      </c>
      <c r="C446" s="87">
        <f>AVERAGE(B$4:B446)</f>
        <v>0.11933604812358838</v>
      </c>
    </row>
    <row r="447" spans="1:3">
      <c r="A447" s="94">
        <f t="shared" si="18"/>
        <v>444</v>
      </c>
      <c r="B447" s="87">
        <f t="shared" si="19"/>
        <v>9.8174768750000002E-2</v>
      </c>
      <c r="C447" s="87">
        <f>AVERAGE(B$4:B447)</f>
        <v>0.11928838758445867</v>
      </c>
    </row>
    <row r="448" spans="1:3">
      <c r="A448" s="94">
        <f t="shared" si="18"/>
        <v>445</v>
      </c>
      <c r="B448" s="87">
        <f t="shared" si="19"/>
        <v>9.8174768750000002E-2</v>
      </c>
      <c r="C448" s="87">
        <f>AVERAGE(B$4:B448)</f>
        <v>0.11924094124999922</v>
      </c>
    </row>
    <row r="449" spans="1:3">
      <c r="A449" s="94">
        <f t="shared" si="18"/>
        <v>446</v>
      </c>
      <c r="B449" s="87">
        <f t="shared" si="19"/>
        <v>9.8174768750000002E-2</v>
      </c>
      <c r="C449" s="87">
        <f>AVERAGE(B$4:B449)</f>
        <v>0.11919370767937142</v>
      </c>
    </row>
    <row r="450" spans="1:3">
      <c r="A450" s="94">
        <f t="shared" si="18"/>
        <v>447</v>
      </c>
      <c r="B450" s="87">
        <f t="shared" si="19"/>
        <v>9.8174768750000002E-2</v>
      </c>
      <c r="C450" s="87">
        <f>AVERAGE(B$4:B450)</f>
        <v>0.11914668544463008</v>
      </c>
    </row>
    <row r="451" spans="1:3">
      <c r="A451" s="94">
        <f t="shared" si="18"/>
        <v>448</v>
      </c>
      <c r="B451" s="87">
        <f t="shared" si="19"/>
        <v>9.8174768750000002E-2</v>
      </c>
      <c r="C451" s="87">
        <f>AVERAGE(B$4:B451)</f>
        <v>0.11909987313057957</v>
      </c>
    </row>
    <row r="452" spans="1:3">
      <c r="A452" s="94">
        <f t="shared" si="18"/>
        <v>449</v>
      </c>
      <c r="B452" s="87">
        <f t="shared" si="19"/>
        <v>9.8174768750000002E-2</v>
      </c>
      <c r="C452" s="87">
        <f>AVERAGE(B$4:B452)</f>
        <v>0.11905326933463173</v>
      </c>
    </row>
    <row r="453" spans="1:3">
      <c r="A453" s="94">
        <f t="shared" si="18"/>
        <v>450</v>
      </c>
      <c r="B453" s="87">
        <f t="shared" si="19"/>
        <v>9.8174768750000002E-2</v>
      </c>
      <c r="C453" s="87">
        <f>AVERAGE(B$4:B453)</f>
        <v>0.11900687266666587</v>
      </c>
    </row>
    <row r="454" spans="1:3">
      <c r="A454" s="94">
        <f t="shared" si="18"/>
        <v>451</v>
      </c>
      <c r="B454" s="87">
        <f t="shared" si="19"/>
        <v>9.8174768750000002E-2</v>
      </c>
      <c r="C454" s="87">
        <f>AVERAGE(B$4:B454)</f>
        <v>0.11896068174889056</v>
      </c>
    </row>
    <row r="455" spans="1:3">
      <c r="A455" s="94">
        <f t="shared" si="18"/>
        <v>452</v>
      </c>
      <c r="B455" s="87">
        <f t="shared" si="19"/>
        <v>9.8174768750000002E-2</v>
      </c>
      <c r="C455" s="87">
        <f>AVERAGE(B$4:B455)</f>
        <v>0.11891469521570718</v>
      </c>
    </row>
    <row r="456" spans="1:3">
      <c r="A456" s="94">
        <f t="shared" si="18"/>
        <v>453</v>
      </c>
      <c r="B456" s="87">
        <f t="shared" si="19"/>
        <v>9.8174768750000002E-2</v>
      </c>
      <c r="C456" s="87">
        <f>AVERAGE(B$4:B456)</f>
        <v>0.11886891171357537</v>
      </c>
    </row>
    <row r="457" spans="1:3">
      <c r="A457" s="94">
        <f t="shared" si="18"/>
        <v>454</v>
      </c>
      <c r="B457" s="87">
        <f t="shared" si="19"/>
        <v>9.8174768750000002E-2</v>
      </c>
      <c r="C457" s="87">
        <f>AVERAGE(B$4:B457)</f>
        <v>0.11882332990088026</v>
      </c>
    </row>
    <row r="458" spans="1:3">
      <c r="A458" s="94">
        <f t="shared" si="18"/>
        <v>455</v>
      </c>
      <c r="B458" s="87">
        <f t="shared" si="19"/>
        <v>9.8174768750000002E-2</v>
      </c>
      <c r="C458" s="87">
        <f>AVERAGE(B$4:B458)</f>
        <v>0.1187779484478014</v>
      </c>
    </row>
    <row r="459" spans="1:3">
      <c r="A459" s="94">
        <f t="shared" si="18"/>
        <v>456</v>
      </c>
      <c r="B459" s="87">
        <f t="shared" si="19"/>
        <v>9.8174768750000002E-2</v>
      </c>
      <c r="C459" s="87">
        <f>AVERAGE(B$4:B459)</f>
        <v>0.11873276603618342</v>
      </c>
    </row>
    <row r="460" spans="1:3">
      <c r="A460" s="94">
        <f t="shared" si="18"/>
        <v>457</v>
      </c>
      <c r="B460" s="87">
        <f t="shared" si="19"/>
        <v>9.8174768750000002E-2</v>
      </c>
      <c r="C460" s="87">
        <f>AVERAGE(B$4:B460)</f>
        <v>0.1186877813594084</v>
      </c>
    </row>
    <row r="461" spans="1:3">
      <c r="A461" s="94">
        <f t="shared" si="18"/>
        <v>458</v>
      </c>
      <c r="B461" s="87">
        <f t="shared" si="19"/>
        <v>9.8174768750000002E-2</v>
      </c>
      <c r="C461" s="87">
        <f>AVERAGE(B$4:B461)</f>
        <v>0.11864299312226995</v>
      </c>
    </row>
    <row r="462" spans="1:3">
      <c r="A462" s="94">
        <f t="shared" si="18"/>
        <v>459</v>
      </c>
      <c r="B462" s="87">
        <f t="shared" si="19"/>
        <v>9.8174768750000002E-2</v>
      </c>
      <c r="C462" s="87">
        <f>AVERAGE(B$4:B462)</f>
        <v>0.11859840004084889</v>
      </c>
    </row>
    <row r="463" spans="1:3">
      <c r="A463" s="94">
        <f t="shared" si="18"/>
        <v>460</v>
      </c>
      <c r="B463" s="87">
        <f t="shared" si="19"/>
        <v>9.8174768750000002E-2</v>
      </c>
      <c r="C463" s="87">
        <f>AVERAGE(B$4:B463)</f>
        <v>0.11855400084239051</v>
      </c>
    </row>
    <row r="464" spans="1:3">
      <c r="A464" s="94">
        <f t="shared" si="18"/>
        <v>461</v>
      </c>
      <c r="B464" s="87">
        <f t="shared" si="19"/>
        <v>9.8174768750000002E-2</v>
      </c>
      <c r="C464" s="87">
        <f>AVERAGE(B$4:B464)</f>
        <v>0.11850979426518359</v>
      </c>
    </row>
    <row r="465" spans="1:3">
      <c r="A465" s="94">
        <f t="shared" si="18"/>
        <v>462</v>
      </c>
      <c r="B465" s="87">
        <f t="shared" si="19"/>
        <v>9.8174768750000002E-2</v>
      </c>
      <c r="C465" s="87">
        <f>AVERAGE(B$4:B465)</f>
        <v>0.11846577905844076</v>
      </c>
    </row>
    <row r="466" spans="1:3">
      <c r="A466" s="94">
        <f t="shared" si="18"/>
        <v>463</v>
      </c>
      <c r="B466" s="87">
        <f t="shared" si="19"/>
        <v>9.8174768750000002E-2</v>
      </c>
      <c r="C466" s="87">
        <f>AVERAGE(B$4:B466)</f>
        <v>0.11842195398218062</v>
      </c>
    </row>
    <row r="467" spans="1:3">
      <c r="A467" s="94">
        <f t="shared" si="18"/>
        <v>464</v>
      </c>
      <c r="B467" s="87">
        <f t="shared" si="19"/>
        <v>9.8174768750000002E-2</v>
      </c>
      <c r="C467" s="87">
        <f>AVERAGE(B$4:B467)</f>
        <v>0.11837831780711128</v>
      </c>
    </row>
    <row r="468" spans="1:3">
      <c r="A468" s="94">
        <f t="shared" si="18"/>
        <v>465</v>
      </c>
      <c r="B468" s="87">
        <f t="shared" si="19"/>
        <v>9.8174768750000002E-2</v>
      </c>
      <c r="C468" s="87">
        <f>AVERAGE(B$4:B468)</f>
        <v>0.11833486931451534</v>
      </c>
    </row>
    <row r="469" spans="1:3">
      <c r="A469" s="94">
        <f t="shared" si="18"/>
        <v>466</v>
      </c>
      <c r="B469" s="87">
        <f t="shared" si="19"/>
        <v>9.8174768750000002E-2</v>
      </c>
      <c r="C469" s="87">
        <f>AVERAGE(B$4:B469)</f>
        <v>0.11829160729613654</v>
      </c>
    </row>
    <row r="470" spans="1:3">
      <c r="A470" s="94">
        <f t="shared" si="18"/>
        <v>467</v>
      </c>
      <c r="B470" s="87">
        <f t="shared" si="19"/>
        <v>9.8174768750000002E-2</v>
      </c>
      <c r="C470" s="87">
        <f>AVERAGE(B$4:B470)</f>
        <v>0.11824853055406773</v>
      </c>
    </row>
    <row r="471" spans="1:3">
      <c r="A471" s="94">
        <f t="shared" si="18"/>
        <v>468</v>
      </c>
      <c r="B471" s="87">
        <f t="shared" si="19"/>
        <v>9.8174768750000002E-2</v>
      </c>
      <c r="C471" s="87">
        <f>AVERAGE(B$4:B471)</f>
        <v>0.11820563790064023</v>
      </c>
    </row>
    <row r="472" spans="1:3">
      <c r="A472" s="94">
        <f t="shared" si="18"/>
        <v>469</v>
      </c>
      <c r="B472" s="87">
        <f t="shared" si="19"/>
        <v>9.8174768750000002E-2</v>
      </c>
      <c r="C472" s="87">
        <f>AVERAGE(B$4:B472)</f>
        <v>0.11816292815831476</v>
      </c>
    </row>
    <row r="473" spans="1:3">
      <c r="A473" s="94">
        <f t="shared" si="18"/>
        <v>470</v>
      </c>
      <c r="B473" s="87">
        <f t="shared" si="19"/>
        <v>9.8174768750000002E-2</v>
      </c>
      <c r="C473" s="87">
        <f>AVERAGE(B$4:B473)</f>
        <v>0.11812040015957367</v>
      </c>
    </row>
    <row r="474" spans="1:3">
      <c r="A474" s="94">
        <f t="shared" si="18"/>
        <v>471</v>
      </c>
      <c r="B474" s="87">
        <f t="shared" si="19"/>
        <v>9.8174768750000002E-2</v>
      </c>
      <c r="C474" s="87">
        <f>AVERAGE(B$4:B474)</f>
        <v>0.11807805274681449</v>
      </c>
    </row>
    <row r="475" spans="1:3">
      <c r="A475" s="94">
        <f t="shared" si="18"/>
        <v>472</v>
      </c>
      <c r="B475" s="87">
        <f t="shared" si="19"/>
        <v>9.8174768750000002E-2</v>
      </c>
      <c r="C475" s="87">
        <f>AVERAGE(B$4:B475)</f>
        <v>0.11803588477224497</v>
      </c>
    </row>
    <row r="476" spans="1:3">
      <c r="A476" s="94">
        <f t="shared" si="18"/>
        <v>473</v>
      </c>
      <c r="B476" s="87">
        <f t="shared" si="19"/>
        <v>9.8174768750000002E-2</v>
      </c>
      <c r="C476" s="87">
        <f>AVERAGE(B$4:B476)</f>
        <v>0.11799389509777933</v>
      </c>
    </row>
    <row r="477" spans="1:3">
      <c r="A477" s="94">
        <f t="shared" si="18"/>
        <v>474</v>
      </c>
      <c r="B477" s="87">
        <f t="shared" si="19"/>
        <v>9.8174768750000002E-2</v>
      </c>
      <c r="C477" s="87">
        <f>AVERAGE(B$4:B477)</f>
        <v>0.11795208259493591</v>
      </c>
    </row>
    <row r="478" spans="1:3">
      <c r="A478" s="94">
        <f t="shared" si="18"/>
        <v>475</v>
      </c>
      <c r="B478" s="87">
        <f t="shared" si="19"/>
        <v>9.8174768750000002E-2</v>
      </c>
      <c r="C478" s="87">
        <f>AVERAGE(B$4:B478)</f>
        <v>0.11791044614473604</v>
      </c>
    </row>
    <row r="479" spans="1:3">
      <c r="A479" s="94">
        <f t="shared" si="18"/>
        <v>476</v>
      </c>
      <c r="B479" s="87">
        <f t="shared" si="19"/>
        <v>9.8174768750000002E-2</v>
      </c>
      <c r="C479" s="87">
        <f>AVERAGE(B$4:B479)</f>
        <v>0.11786898463760424</v>
      </c>
    </row>
    <row r="480" spans="1:3">
      <c r="A480" s="94">
        <f t="shared" si="18"/>
        <v>477</v>
      </c>
      <c r="B480" s="87">
        <f t="shared" si="19"/>
        <v>9.8174768750000002E-2</v>
      </c>
      <c r="C480" s="87">
        <f>AVERAGE(B$4:B480)</f>
        <v>0.11782769697326964</v>
      </c>
    </row>
    <row r="481" spans="1:3">
      <c r="A481" s="94">
        <f t="shared" si="18"/>
        <v>478</v>
      </c>
      <c r="B481" s="87">
        <f t="shared" si="19"/>
        <v>9.8174768750000002E-2</v>
      </c>
      <c r="C481" s="87">
        <f>AVERAGE(B$4:B481)</f>
        <v>0.11778658206066865</v>
      </c>
    </row>
    <row r="482" spans="1:3">
      <c r="A482" s="94">
        <f t="shared" si="18"/>
        <v>479</v>
      </c>
      <c r="B482" s="87">
        <f t="shared" si="19"/>
        <v>9.8174768750000002E-2</v>
      </c>
      <c r="C482" s="87">
        <f>AVERAGE(B$4:B482)</f>
        <v>0.11774563881784889</v>
      </c>
    </row>
    <row r="483" spans="1:3">
      <c r="A483" s="94">
        <f t="shared" si="18"/>
        <v>480</v>
      </c>
      <c r="B483" s="87">
        <f t="shared" si="19"/>
        <v>9.8174768750000002E-2</v>
      </c>
      <c r="C483" s="87">
        <f>AVERAGE(B$4:B483)</f>
        <v>0.1177048661718742</v>
      </c>
    </row>
    <row r="484" spans="1:3">
      <c r="A484" s="94">
        <f t="shared" si="18"/>
        <v>481</v>
      </c>
      <c r="B484" s="87">
        <f t="shared" si="19"/>
        <v>9.8174768750000002E-2</v>
      </c>
      <c r="C484" s="87">
        <f>AVERAGE(B$4:B484)</f>
        <v>0.11766426305873101</v>
      </c>
    </row>
    <row r="485" spans="1:3">
      <c r="A485" s="94">
        <f t="shared" si="18"/>
        <v>482</v>
      </c>
      <c r="B485" s="87">
        <f t="shared" si="19"/>
        <v>9.8174768750000002E-2</v>
      </c>
      <c r="C485" s="87">
        <f>AVERAGE(B$4:B485)</f>
        <v>0.11762382842323571</v>
      </c>
    </row>
    <row r="486" spans="1:3">
      <c r="A486" s="94">
        <f t="shared" si="18"/>
        <v>483</v>
      </c>
      <c r="B486" s="87">
        <f t="shared" si="19"/>
        <v>9.8174768750000002E-2</v>
      </c>
      <c r="C486" s="87">
        <f>AVERAGE(B$4:B486)</f>
        <v>0.1175835612189433</v>
      </c>
    </row>
    <row r="487" spans="1:3">
      <c r="A487" s="94">
        <f t="shared" ref="A487:A550" si="20">A486+1</f>
        <v>484</v>
      </c>
      <c r="B487" s="87">
        <f t="shared" ref="B487:B550" si="21">B486</f>
        <v>9.8174768750000002E-2</v>
      </c>
      <c r="C487" s="87">
        <f>AVERAGE(B$4:B487)</f>
        <v>0.11754346040805705</v>
      </c>
    </row>
    <row r="488" spans="1:3">
      <c r="A488" s="94">
        <f t="shared" si="20"/>
        <v>485</v>
      </c>
      <c r="B488" s="87">
        <f t="shared" si="21"/>
        <v>9.8174768750000002E-2</v>
      </c>
      <c r="C488" s="87">
        <f>AVERAGE(B$4:B488)</f>
        <v>0.1175035249613394</v>
      </c>
    </row>
    <row r="489" spans="1:3">
      <c r="A489" s="94">
        <f t="shared" si="20"/>
        <v>486</v>
      </c>
      <c r="B489" s="87">
        <f t="shared" si="21"/>
        <v>9.8174768750000002E-2</v>
      </c>
      <c r="C489" s="87">
        <f>AVERAGE(B$4:B489)</f>
        <v>0.11746375385802389</v>
      </c>
    </row>
    <row r="490" spans="1:3">
      <c r="A490" s="94">
        <f t="shared" si="20"/>
        <v>487</v>
      </c>
      <c r="B490" s="87">
        <f t="shared" si="21"/>
        <v>9.8174768750000002E-2</v>
      </c>
      <c r="C490" s="87">
        <f>AVERAGE(B$4:B490)</f>
        <v>0.11742414608572814</v>
      </c>
    </row>
    <row r="491" spans="1:3">
      <c r="A491" s="94">
        <f t="shared" si="20"/>
        <v>488</v>
      </c>
      <c r="B491" s="87">
        <f t="shared" si="21"/>
        <v>9.8174768750000002E-2</v>
      </c>
      <c r="C491" s="87">
        <f>AVERAGE(B$4:B491)</f>
        <v>0.11738470064036804</v>
      </c>
    </row>
    <row r="492" spans="1:3">
      <c r="A492" s="94">
        <f t="shared" si="20"/>
        <v>489</v>
      </c>
      <c r="B492" s="87">
        <f t="shared" si="21"/>
        <v>9.8174768750000002E-2</v>
      </c>
      <c r="C492" s="87">
        <f>AVERAGE(B$4:B492)</f>
        <v>0.11734541652607282</v>
      </c>
    </row>
    <row r="493" spans="1:3">
      <c r="A493" s="94">
        <f t="shared" si="20"/>
        <v>490</v>
      </c>
      <c r="B493" s="87">
        <f t="shared" si="21"/>
        <v>9.8174768750000002E-2</v>
      </c>
      <c r="C493" s="87">
        <f>AVERAGE(B$4:B493)</f>
        <v>0.11730629275510124</v>
      </c>
    </row>
    <row r="494" spans="1:3">
      <c r="A494" s="94">
        <f t="shared" si="20"/>
        <v>491</v>
      </c>
      <c r="B494" s="87">
        <f t="shared" si="21"/>
        <v>9.8174768750000002E-2</v>
      </c>
      <c r="C494" s="87">
        <f>AVERAGE(B$4:B494)</f>
        <v>0.11726732834775887</v>
      </c>
    </row>
    <row r="495" spans="1:3">
      <c r="A495" s="94">
        <f t="shared" si="20"/>
        <v>492</v>
      </c>
      <c r="B495" s="87">
        <f t="shared" si="21"/>
        <v>9.8174768750000002E-2</v>
      </c>
      <c r="C495" s="87">
        <f>AVERAGE(B$4:B495)</f>
        <v>0.11722852233231626</v>
      </c>
    </row>
    <row r="496" spans="1:3">
      <c r="A496" s="94">
        <f t="shared" si="20"/>
        <v>493</v>
      </c>
      <c r="B496" s="87">
        <f t="shared" si="21"/>
        <v>9.8174768750000002E-2</v>
      </c>
      <c r="C496" s="87">
        <f>AVERAGE(B$4:B496)</f>
        <v>0.1171898737449282</v>
      </c>
    </row>
    <row r="497" spans="1:3">
      <c r="A497" s="94">
        <f t="shared" si="20"/>
        <v>494</v>
      </c>
      <c r="B497" s="87">
        <f t="shared" si="21"/>
        <v>9.8174768750000002E-2</v>
      </c>
      <c r="C497" s="87">
        <f>AVERAGE(B$4:B497)</f>
        <v>0.11715138162955385</v>
      </c>
    </row>
    <row r="498" spans="1:3">
      <c r="A498" s="94">
        <f t="shared" si="20"/>
        <v>495</v>
      </c>
      <c r="B498" s="87">
        <f t="shared" si="21"/>
        <v>9.8174768750000002E-2</v>
      </c>
      <c r="C498" s="87">
        <f>AVERAGE(B$4:B498)</f>
        <v>0.11711304503787798</v>
      </c>
    </row>
    <row r="499" spans="1:3">
      <c r="A499" s="94">
        <f t="shared" si="20"/>
        <v>496</v>
      </c>
      <c r="B499" s="87">
        <f t="shared" si="21"/>
        <v>9.8174768750000002E-2</v>
      </c>
      <c r="C499" s="87">
        <f>AVERAGE(B$4:B499)</f>
        <v>0.11707486302923306</v>
      </c>
    </row>
    <row r="500" spans="1:3">
      <c r="A500" s="94">
        <f t="shared" si="20"/>
        <v>497</v>
      </c>
      <c r="B500" s="87">
        <f t="shared" si="21"/>
        <v>9.8174768750000002E-2</v>
      </c>
      <c r="C500" s="87">
        <f>AVERAGE(B$4:B500)</f>
        <v>0.11703683467052232</v>
      </c>
    </row>
    <row r="501" spans="1:3">
      <c r="A501" s="94">
        <f t="shared" si="20"/>
        <v>498</v>
      </c>
      <c r="B501" s="87">
        <f t="shared" si="21"/>
        <v>9.8174768750000002E-2</v>
      </c>
      <c r="C501" s="87">
        <f>AVERAGE(B$4:B501)</f>
        <v>0.11699895903614377</v>
      </c>
    </row>
    <row r="502" spans="1:3">
      <c r="A502" s="94">
        <f t="shared" si="20"/>
        <v>499</v>
      </c>
      <c r="B502" s="87">
        <f t="shared" si="21"/>
        <v>9.8174768750000002E-2</v>
      </c>
      <c r="C502" s="87">
        <f>AVERAGE(B$4:B502)</f>
        <v>0.11696123520791502</v>
      </c>
    </row>
    <row r="503" spans="1:3">
      <c r="A503" s="94">
        <f t="shared" si="20"/>
        <v>500</v>
      </c>
      <c r="B503" s="87">
        <f t="shared" si="21"/>
        <v>9.8174768750000002E-2</v>
      </c>
      <c r="C503" s="87">
        <f>AVERAGE(B$4:B503)</f>
        <v>0.11692366227499919</v>
      </c>
    </row>
    <row r="504" spans="1:3">
      <c r="A504" s="94">
        <f t="shared" si="20"/>
        <v>501</v>
      </c>
      <c r="B504" s="87">
        <f t="shared" si="21"/>
        <v>9.8174768750000002E-2</v>
      </c>
      <c r="C504" s="87">
        <f>AVERAGE(B$4:B504)</f>
        <v>0.11688623933383152</v>
      </c>
    </row>
    <row r="505" spans="1:3">
      <c r="A505" s="94">
        <f t="shared" si="20"/>
        <v>502</v>
      </c>
      <c r="B505" s="87">
        <f t="shared" si="21"/>
        <v>9.8174768750000002E-2</v>
      </c>
      <c r="C505" s="87">
        <f>AVERAGE(B$4:B505)</f>
        <v>0.11684896548804699</v>
      </c>
    </row>
    <row r="506" spans="1:3">
      <c r="A506" s="94">
        <f t="shared" si="20"/>
        <v>503</v>
      </c>
      <c r="B506" s="87">
        <f t="shared" si="21"/>
        <v>9.8174768750000002E-2</v>
      </c>
      <c r="C506" s="87">
        <f>AVERAGE(B$4:B506)</f>
        <v>0.11681183984840873</v>
      </c>
    </row>
    <row r="507" spans="1:3">
      <c r="A507" s="94">
        <f t="shared" si="20"/>
        <v>504</v>
      </c>
      <c r="B507" s="87">
        <f t="shared" si="21"/>
        <v>9.8174768750000002E-2</v>
      </c>
      <c r="C507" s="87">
        <f>AVERAGE(B$4:B507)</f>
        <v>0.11677486153273728</v>
      </c>
    </row>
    <row r="508" spans="1:3">
      <c r="A508" s="94">
        <f t="shared" si="20"/>
        <v>505</v>
      </c>
      <c r="B508" s="87">
        <f t="shared" si="21"/>
        <v>9.8174768750000002E-2</v>
      </c>
      <c r="C508" s="87">
        <f>AVERAGE(B$4:B508)</f>
        <v>0.11673802966584076</v>
      </c>
    </row>
    <row r="509" spans="1:3">
      <c r="A509" s="94">
        <f t="shared" si="20"/>
        <v>506</v>
      </c>
      <c r="B509" s="87">
        <f t="shared" si="21"/>
        <v>9.8174768750000002E-2</v>
      </c>
      <c r="C509" s="87">
        <f>AVERAGE(B$4:B509)</f>
        <v>0.11670134337944582</v>
      </c>
    </row>
    <row r="510" spans="1:3">
      <c r="A510" s="94">
        <f t="shared" si="20"/>
        <v>507</v>
      </c>
      <c r="B510" s="87">
        <f t="shared" si="21"/>
        <v>9.8174768750000002E-2</v>
      </c>
      <c r="C510" s="87">
        <f>AVERAGE(B$4:B510)</f>
        <v>0.11666480181212936</v>
      </c>
    </row>
    <row r="511" spans="1:3">
      <c r="A511" s="94">
        <f t="shared" si="20"/>
        <v>508</v>
      </c>
      <c r="B511" s="87">
        <f t="shared" si="21"/>
        <v>9.8174768750000002E-2</v>
      </c>
      <c r="C511" s="87">
        <f>AVERAGE(B$4:B511)</f>
        <v>0.11662840410925115</v>
      </c>
    </row>
    <row r="512" spans="1:3">
      <c r="A512" s="94">
        <f t="shared" si="20"/>
        <v>509</v>
      </c>
      <c r="B512" s="87">
        <f t="shared" si="21"/>
        <v>9.8174768750000002E-2</v>
      </c>
      <c r="C512" s="87">
        <f>AVERAGE(B$4:B512)</f>
        <v>0.1165921494228872</v>
      </c>
    </row>
    <row r="513" spans="1:3">
      <c r="A513" s="94">
        <f t="shared" si="20"/>
        <v>510</v>
      </c>
      <c r="B513" s="87">
        <f t="shared" si="21"/>
        <v>9.8174768750000002E-2</v>
      </c>
      <c r="C513" s="87">
        <f>AVERAGE(B$4:B513)</f>
        <v>0.11655603691176389</v>
      </c>
    </row>
    <row r="514" spans="1:3">
      <c r="A514" s="94">
        <f t="shared" si="20"/>
        <v>511</v>
      </c>
      <c r="B514" s="87">
        <f t="shared" si="21"/>
        <v>9.8174768750000002E-2</v>
      </c>
      <c r="C514" s="87">
        <f>AVERAGE(B$4:B514)</f>
        <v>0.11652006574119292</v>
      </c>
    </row>
    <row r="515" spans="1:3">
      <c r="A515" s="94">
        <f t="shared" si="20"/>
        <v>512</v>
      </c>
      <c r="B515" s="87">
        <f t="shared" si="21"/>
        <v>9.8174768750000002E-2</v>
      </c>
      <c r="C515" s="87">
        <f>AVERAGE(B$4:B515)</f>
        <v>0.116484235083007</v>
      </c>
    </row>
    <row r="516" spans="1:3">
      <c r="A516" s="94">
        <f t="shared" si="20"/>
        <v>513</v>
      </c>
      <c r="B516" s="87">
        <f t="shared" si="21"/>
        <v>9.8174768750000002E-2</v>
      </c>
      <c r="C516" s="87">
        <f>AVERAGE(B$4:B516)</f>
        <v>0.11644854411549625</v>
      </c>
    </row>
    <row r="517" spans="1:3">
      <c r="A517" s="94">
        <f t="shared" si="20"/>
        <v>514</v>
      </c>
      <c r="B517" s="87">
        <f t="shared" si="21"/>
        <v>9.8174768750000002E-2</v>
      </c>
      <c r="C517" s="87">
        <f>AVERAGE(B$4:B517)</f>
        <v>0.11641299202334549</v>
      </c>
    </row>
    <row r="518" spans="1:3">
      <c r="A518" s="94">
        <f t="shared" si="20"/>
        <v>515</v>
      </c>
      <c r="B518" s="87">
        <f t="shared" si="21"/>
        <v>9.8174768750000002E-2</v>
      </c>
      <c r="C518" s="87">
        <f>AVERAGE(B$4:B518)</f>
        <v>0.11637757799757199</v>
      </c>
    </row>
    <row r="519" spans="1:3">
      <c r="A519" s="94">
        <f t="shared" si="20"/>
        <v>516</v>
      </c>
      <c r="B519" s="87">
        <f t="shared" si="21"/>
        <v>9.8174768750000002E-2</v>
      </c>
      <c r="C519" s="87">
        <f>AVERAGE(B$4:B519)</f>
        <v>0.1163423012354643</v>
      </c>
    </row>
    <row r="520" spans="1:3">
      <c r="A520" s="94">
        <f t="shared" si="20"/>
        <v>517</v>
      </c>
      <c r="B520" s="87">
        <f t="shared" si="21"/>
        <v>9.8174768750000002E-2</v>
      </c>
      <c r="C520" s="87">
        <f>AVERAGE(B$4:B520)</f>
        <v>0.11630716094052143</v>
      </c>
    </row>
    <row r="521" spans="1:3">
      <c r="A521" s="94">
        <f t="shared" si="20"/>
        <v>518</v>
      </c>
      <c r="B521" s="87">
        <f t="shared" si="21"/>
        <v>9.8174768750000002E-2</v>
      </c>
      <c r="C521" s="87">
        <f>AVERAGE(B$4:B521)</f>
        <v>0.116272156322393</v>
      </c>
    </row>
    <row r="522" spans="1:3">
      <c r="A522" s="94">
        <f t="shared" si="20"/>
        <v>519</v>
      </c>
      <c r="B522" s="87">
        <f t="shared" si="21"/>
        <v>9.8174768750000002E-2</v>
      </c>
      <c r="C522" s="87">
        <f>AVERAGE(B$4:B522)</f>
        <v>0.11623728659681999</v>
      </c>
    </row>
    <row r="523" spans="1:3">
      <c r="A523" s="94">
        <f t="shared" si="20"/>
        <v>520</v>
      </c>
      <c r="B523" s="87">
        <f t="shared" si="21"/>
        <v>9.8174768750000002E-2</v>
      </c>
      <c r="C523" s="87">
        <f>AVERAGE(B$4:B523)</f>
        <v>0.11620255098557611</v>
      </c>
    </row>
    <row r="524" spans="1:3">
      <c r="A524" s="94">
        <f t="shared" si="20"/>
        <v>521</v>
      </c>
      <c r="B524" s="87">
        <f t="shared" si="21"/>
        <v>9.8174768750000002E-2</v>
      </c>
      <c r="C524" s="87">
        <f>AVERAGE(B$4:B524)</f>
        <v>0.11616794871640992</v>
      </c>
    </row>
    <row r="525" spans="1:3">
      <c r="A525" s="94">
        <f t="shared" si="20"/>
        <v>522</v>
      </c>
      <c r="B525" s="87">
        <f t="shared" si="21"/>
        <v>9.8174768750000002E-2</v>
      </c>
      <c r="C525" s="87">
        <f>AVERAGE(B$4:B525)</f>
        <v>0.11613347902298768</v>
      </c>
    </row>
    <row r="526" spans="1:3">
      <c r="A526" s="94">
        <f t="shared" si="20"/>
        <v>523</v>
      </c>
      <c r="B526" s="87">
        <f t="shared" si="21"/>
        <v>9.8174768750000002E-2</v>
      </c>
      <c r="C526" s="87">
        <f>AVERAGE(B$4:B526)</f>
        <v>0.11609914114483666</v>
      </c>
    </row>
    <row r="527" spans="1:3">
      <c r="A527" s="94">
        <f t="shared" si="20"/>
        <v>524</v>
      </c>
      <c r="B527" s="87">
        <f t="shared" si="21"/>
        <v>9.8174768750000002E-2</v>
      </c>
      <c r="C527" s="87">
        <f>AVERAGE(B$4:B527)</f>
        <v>0.11606493432728926</v>
      </c>
    </row>
    <row r="528" spans="1:3">
      <c r="A528" s="94">
        <f t="shared" si="20"/>
        <v>525</v>
      </c>
      <c r="B528" s="87">
        <f t="shared" si="21"/>
        <v>9.8174768750000002E-2</v>
      </c>
      <c r="C528" s="87">
        <f>AVERAGE(B$4:B528)</f>
        <v>0.11603085782142775</v>
      </c>
    </row>
    <row r="529" spans="1:3">
      <c r="A529" s="94">
        <f t="shared" si="20"/>
        <v>526</v>
      </c>
      <c r="B529" s="87">
        <f t="shared" si="21"/>
        <v>9.8174768750000002E-2</v>
      </c>
      <c r="C529" s="87">
        <f>AVERAGE(B$4:B529)</f>
        <v>0.11599691088402959</v>
      </c>
    </row>
    <row r="530" spans="1:3">
      <c r="A530" s="94">
        <f t="shared" si="20"/>
        <v>527</v>
      </c>
      <c r="B530" s="87">
        <f t="shared" si="21"/>
        <v>9.8174768750000002E-2</v>
      </c>
      <c r="C530" s="87">
        <f>AVERAGE(B$4:B530)</f>
        <v>0.1159630927775134</v>
      </c>
    </row>
    <row r="531" spans="1:3">
      <c r="A531" s="94">
        <f t="shared" si="20"/>
        <v>528</v>
      </c>
      <c r="B531" s="87">
        <f t="shared" si="21"/>
        <v>9.8174768750000002E-2</v>
      </c>
      <c r="C531" s="87">
        <f>AVERAGE(B$4:B531)</f>
        <v>0.11592940276988555</v>
      </c>
    </row>
    <row r="532" spans="1:3">
      <c r="A532" s="94">
        <f t="shared" si="20"/>
        <v>529</v>
      </c>
      <c r="B532" s="87">
        <f t="shared" si="21"/>
        <v>9.8174768750000002E-2</v>
      </c>
      <c r="C532" s="87">
        <f>AVERAGE(B$4:B532)</f>
        <v>0.11589584013468726</v>
      </c>
    </row>
    <row r="533" spans="1:3">
      <c r="A533" s="94">
        <f t="shared" si="20"/>
        <v>530</v>
      </c>
      <c r="B533" s="87">
        <f t="shared" si="21"/>
        <v>9.8174768750000002E-2</v>
      </c>
      <c r="C533" s="87">
        <f>AVERAGE(B$4:B533)</f>
        <v>0.11586240415094257</v>
      </c>
    </row>
    <row r="534" spans="1:3">
      <c r="A534" s="94">
        <f t="shared" si="20"/>
        <v>531</v>
      </c>
      <c r="B534" s="87">
        <f t="shared" si="21"/>
        <v>9.8174768750000002E-2</v>
      </c>
      <c r="C534" s="87">
        <f>AVERAGE(B$4:B534)</f>
        <v>0.11582909410310652</v>
      </c>
    </row>
    <row r="535" spans="1:3">
      <c r="A535" s="94">
        <f t="shared" si="20"/>
        <v>532</v>
      </c>
      <c r="B535" s="87">
        <f t="shared" si="21"/>
        <v>9.8174768750000002E-2</v>
      </c>
      <c r="C535" s="87">
        <f>AVERAGE(B$4:B535)</f>
        <v>0.11579590928101421</v>
      </c>
    </row>
    <row r="536" spans="1:3">
      <c r="A536" s="94">
        <f t="shared" si="20"/>
        <v>533</v>
      </c>
      <c r="B536" s="87">
        <f t="shared" si="21"/>
        <v>9.8174768750000002E-2</v>
      </c>
      <c r="C536" s="87">
        <f>AVERAGE(B$4:B536)</f>
        <v>0.11576284897983032</v>
      </c>
    </row>
    <row r="537" spans="1:3">
      <c r="A537" s="94">
        <f t="shared" si="20"/>
        <v>534</v>
      </c>
      <c r="B537" s="87">
        <f t="shared" si="21"/>
        <v>9.8174768750000002E-2</v>
      </c>
      <c r="C537" s="87">
        <f>AVERAGE(B$4:B537)</f>
        <v>0.11572991249999917</v>
      </c>
    </row>
    <row r="538" spans="1:3">
      <c r="A538" s="94">
        <f t="shared" si="20"/>
        <v>535</v>
      </c>
      <c r="B538" s="87">
        <f t="shared" si="21"/>
        <v>9.8174768750000002E-2</v>
      </c>
      <c r="C538" s="87">
        <f>AVERAGE(B$4:B538)</f>
        <v>0.11569709914719543</v>
      </c>
    </row>
    <row r="539" spans="1:3">
      <c r="A539" s="94">
        <f t="shared" si="20"/>
        <v>536</v>
      </c>
      <c r="B539" s="87">
        <f t="shared" si="21"/>
        <v>9.8174768750000002E-2</v>
      </c>
      <c r="C539" s="87">
        <f>AVERAGE(B$4:B539)</f>
        <v>0.11566440823227529</v>
      </c>
    </row>
    <row r="540" spans="1:3">
      <c r="A540" s="94">
        <f t="shared" si="20"/>
        <v>537</v>
      </c>
      <c r="B540" s="87">
        <f t="shared" si="21"/>
        <v>9.8174768750000002E-2</v>
      </c>
      <c r="C540" s="87">
        <f>AVERAGE(B$4:B540)</f>
        <v>0.11563183907122822</v>
      </c>
    </row>
    <row r="541" spans="1:3">
      <c r="A541" s="94">
        <f t="shared" si="20"/>
        <v>538</v>
      </c>
      <c r="B541" s="87">
        <f t="shared" si="21"/>
        <v>9.8174768750000002E-2</v>
      </c>
      <c r="C541" s="87">
        <f>AVERAGE(B$4:B541)</f>
        <v>0.11559939098512928</v>
      </c>
    </row>
    <row r="542" spans="1:3">
      <c r="A542" s="94">
        <f t="shared" si="20"/>
        <v>539</v>
      </c>
      <c r="B542" s="87">
        <f t="shared" si="21"/>
        <v>9.8174768750000002E-2</v>
      </c>
      <c r="C542" s="87">
        <f>AVERAGE(B$4:B542)</f>
        <v>0.11556706330009194</v>
      </c>
    </row>
    <row r="543" spans="1:3">
      <c r="A543" s="94">
        <f t="shared" si="20"/>
        <v>540</v>
      </c>
      <c r="B543" s="87">
        <f t="shared" si="21"/>
        <v>9.8174768750000002E-2</v>
      </c>
      <c r="C543" s="87">
        <f>AVERAGE(B$4:B543)</f>
        <v>0.1155348553472214</v>
      </c>
    </row>
    <row r="544" spans="1:3">
      <c r="A544" s="94">
        <f t="shared" si="20"/>
        <v>541</v>
      </c>
      <c r="B544" s="87">
        <f t="shared" si="21"/>
        <v>9.8174768750000002E-2</v>
      </c>
      <c r="C544" s="87">
        <f>AVERAGE(B$4:B544)</f>
        <v>0.11550276646256849</v>
      </c>
    </row>
    <row r="545" spans="1:3">
      <c r="A545" s="94">
        <f t="shared" si="20"/>
        <v>542</v>
      </c>
      <c r="B545" s="87">
        <f t="shared" si="21"/>
        <v>9.8174768750000002E-2</v>
      </c>
      <c r="C545" s="87">
        <f>AVERAGE(B$4:B545)</f>
        <v>0.11547079598708404</v>
      </c>
    </row>
    <row r="546" spans="1:3">
      <c r="A546" s="94">
        <f t="shared" si="20"/>
        <v>543</v>
      </c>
      <c r="B546" s="87">
        <f t="shared" si="21"/>
        <v>9.8174768750000002E-2</v>
      </c>
      <c r="C546" s="87">
        <f>AVERAGE(B$4:B546)</f>
        <v>0.11543894326657375</v>
      </c>
    </row>
    <row r="547" spans="1:3">
      <c r="A547" s="94">
        <f t="shared" si="20"/>
        <v>544</v>
      </c>
      <c r="B547" s="87">
        <f t="shared" si="21"/>
        <v>9.8174768750000002E-2</v>
      </c>
      <c r="C547" s="87">
        <f>AVERAGE(B$4:B547)</f>
        <v>0.11540720765165358</v>
      </c>
    </row>
    <row r="548" spans="1:3">
      <c r="A548" s="94">
        <f t="shared" si="20"/>
        <v>545</v>
      </c>
      <c r="B548" s="87">
        <f t="shared" si="21"/>
        <v>9.8174768750000002E-2</v>
      </c>
      <c r="C548" s="87">
        <f>AVERAGE(B$4:B548)</f>
        <v>0.11537558849770559</v>
      </c>
    </row>
    <row r="549" spans="1:3">
      <c r="A549" s="94">
        <f t="shared" si="20"/>
        <v>546</v>
      </c>
      <c r="B549" s="87">
        <f t="shared" si="21"/>
        <v>9.8174768750000002E-2</v>
      </c>
      <c r="C549" s="87">
        <f>AVERAGE(B$4:B549)</f>
        <v>0.11534408516483434</v>
      </c>
    </row>
    <row r="550" spans="1:3">
      <c r="A550" s="94">
        <f t="shared" si="20"/>
        <v>547</v>
      </c>
      <c r="B550" s="87">
        <f t="shared" si="21"/>
        <v>9.8174768750000002E-2</v>
      </c>
      <c r="C550" s="87">
        <f>AVERAGE(B$4:B550)</f>
        <v>0.11531269701782366</v>
      </c>
    </row>
    <row r="551" spans="1:3">
      <c r="A551" s="94">
        <f t="shared" ref="A551:A614" si="22">A550+1</f>
        <v>548</v>
      </c>
      <c r="B551" s="87">
        <f t="shared" ref="B551:B614" si="23">B550</f>
        <v>9.8174768750000002E-2</v>
      </c>
      <c r="C551" s="87">
        <f>AVERAGE(B$4:B551)</f>
        <v>0.11528142342609406</v>
      </c>
    </row>
    <row r="552" spans="1:3">
      <c r="A552" s="94">
        <f t="shared" si="22"/>
        <v>549</v>
      </c>
      <c r="B552" s="87">
        <f t="shared" si="23"/>
        <v>9.8174768750000002E-2</v>
      </c>
      <c r="C552" s="87">
        <f>AVERAGE(B$4:B552)</f>
        <v>0.11525026376366038</v>
      </c>
    </row>
    <row r="553" spans="1:3">
      <c r="A553" s="94">
        <f t="shared" si="22"/>
        <v>550</v>
      </c>
      <c r="B553" s="87">
        <f t="shared" si="23"/>
        <v>9.8174768750000002E-2</v>
      </c>
      <c r="C553" s="87">
        <f>AVERAGE(B$4:B553)</f>
        <v>0.11521921740909008</v>
      </c>
    </row>
    <row r="554" spans="1:3">
      <c r="A554" s="94">
        <f t="shared" si="22"/>
        <v>551</v>
      </c>
      <c r="B554" s="87">
        <f t="shared" si="23"/>
        <v>9.8174768750000002E-2</v>
      </c>
      <c r="C554" s="87">
        <f>AVERAGE(B$4:B554)</f>
        <v>0.11518828374546196</v>
      </c>
    </row>
    <row r="555" spans="1:3">
      <c r="A555" s="94">
        <f t="shared" si="22"/>
        <v>552</v>
      </c>
      <c r="B555" s="87">
        <f t="shared" si="23"/>
        <v>9.8174768750000002E-2</v>
      </c>
      <c r="C555" s="87">
        <f>AVERAGE(B$4:B555)</f>
        <v>0.11515746216032526</v>
      </c>
    </row>
    <row r="556" spans="1:3">
      <c r="A556" s="94">
        <f t="shared" si="22"/>
        <v>553</v>
      </c>
      <c r="B556" s="87">
        <f t="shared" si="23"/>
        <v>9.8174768750000002E-2</v>
      </c>
      <c r="C556" s="87">
        <f>AVERAGE(B$4:B556)</f>
        <v>0.1151267520456592</v>
      </c>
    </row>
    <row r="557" spans="1:3">
      <c r="A557" s="94">
        <f t="shared" si="22"/>
        <v>554</v>
      </c>
      <c r="B557" s="87">
        <f t="shared" si="23"/>
        <v>9.8174768750000002E-2</v>
      </c>
      <c r="C557" s="87">
        <f>AVERAGE(B$4:B557)</f>
        <v>0.1150961527978331</v>
      </c>
    </row>
    <row r="558" spans="1:3">
      <c r="A558" s="94">
        <f t="shared" si="22"/>
        <v>555</v>
      </c>
      <c r="B558" s="87">
        <f t="shared" si="23"/>
        <v>9.8174768750000002E-2</v>
      </c>
      <c r="C558" s="87">
        <f>AVERAGE(B$4:B558)</f>
        <v>0.11506566381756674</v>
      </c>
    </row>
    <row r="559" spans="1:3">
      <c r="A559" s="94">
        <f t="shared" si="22"/>
        <v>556</v>
      </c>
      <c r="B559" s="87">
        <f t="shared" si="23"/>
        <v>9.8174768750000002E-2</v>
      </c>
      <c r="C559" s="87">
        <f>AVERAGE(B$4:B559)</f>
        <v>0.11503528450989126</v>
      </c>
    </row>
    <row r="560" spans="1:3">
      <c r="A560" s="94">
        <f t="shared" si="22"/>
        <v>557</v>
      </c>
      <c r="B560" s="87">
        <f t="shared" si="23"/>
        <v>9.8174768750000002E-2</v>
      </c>
      <c r="C560" s="87">
        <f>AVERAGE(B$4:B560)</f>
        <v>0.11500501428411049</v>
      </c>
    </row>
    <row r="561" spans="1:3">
      <c r="A561" s="94">
        <f t="shared" si="22"/>
        <v>558</v>
      </c>
      <c r="B561" s="87">
        <f t="shared" si="23"/>
        <v>9.8174768750000002E-2</v>
      </c>
      <c r="C561" s="87">
        <f>AVERAGE(B$4:B561)</f>
        <v>0.11497485255376262</v>
      </c>
    </row>
    <row r="562" spans="1:3">
      <c r="A562" s="94">
        <f t="shared" si="22"/>
        <v>559</v>
      </c>
      <c r="B562" s="87">
        <f t="shared" si="23"/>
        <v>9.8174768750000002E-2</v>
      </c>
      <c r="C562" s="87">
        <f>AVERAGE(B$4:B562)</f>
        <v>0.11494479873658237</v>
      </c>
    </row>
    <row r="563" spans="1:3">
      <c r="A563" s="94">
        <f t="shared" si="22"/>
        <v>560</v>
      </c>
      <c r="B563" s="87">
        <f t="shared" si="23"/>
        <v>9.8174768750000002E-2</v>
      </c>
      <c r="C563" s="87">
        <f>AVERAGE(B$4:B563)</f>
        <v>0.11491485225446346</v>
      </c>
    </row>
    <row r="564" spans="1:3">
      <c r="A564" s="94">
        <f t="shared" si="22"/>
        <v>561</v>
      </c>
      <c r="B564" s="87">
        <f t="shared" si="23"/>
        <v>9.8174768750000002E-2</v>
      </c>
      <c r="C564" s="87">
        <f>AVERAGE(B$4:B564)</f>
        <v>0.11488501253342163</v>
      </c>
    </row>
    <row r="565" spans="1:3">
      <c r="A565" s="94">
        <f t="shared" si="22"/>
        <v>562</v>
      </c>
      <c r="B565" s="87">
        <f t="shared" si="23"/>
        <v>9.8174768750000002E-2</v>
      </c>
      <c r="C565" s="87">
        <f>AVERAGE(B$4:B565)</f>
        <v>0.11485527900355789</v>
      </c>
    </row>
    <row r="566" spans="1:3">
      <c r="A566" s="94">
        <f t="shared" si="22"/>
        <v>563</v>
      </c>
      <c r="B566" s="87">
        <f t="shared" si="23"/>
        <v>9.8174768750000002E-2</v>
      </c>
      <c r="C566" s="87">
        <f>AVERAGE(B$4:B566)</f>
        <v>0.11482565109902226</v>
      </c>
    </row>
    <row r="567" spans="1:3">
      <c r="A567" s="94">
        <f t="shared" si="22"/>
        <v>564</v>
      </c>
      <c r="B567" s="87">
        <f t="shared" si="23"/>
        <v>9.8174768750000002E-2</v>
      </c>
      <c r="C567" s="87">
        <f>AVERAGE(B$4:B567)</f>
        <v>0.1147961282579779</v>
      </c>
    </row>
    <row r="568" spans="1:3">
      <c r="A568" s="94">
        <f t="shared" si="22"/>
        <v>565</v>
      </c>
      <c r="B568" s="87">
        <f t="shared" si="23"/>
        <v>9.8174768750000002E-2</v>
      </c>
      <c r="C568" s="87">
        <f>AVERAGE(B$4:B568)</f>
        <v>0.11476670992256555</v>
      </c>
    </row>
    <row r="569" spans="1:3">
      <c r="A569" s="94">
        <f t="shared" si="22"/>
        <v>566</v>
      </c>
      <c r="B569" s="87">
        <f t="shared" si="23"/>
        <v>9.8174768750000002E-2</v>
      </c>
      <c r="C569" s="87">
        <f>AVERAGE(B$4:B569)</f>
        <v>0.11473739553886843</v>
      </c>
    </row>
    <row r="570" spans="1:3">
      <c r="A570" s="94">
        <f t="shared" si="22"/>
        <v>567</v>
      </c>
      <c r="B570" s="87">
        <f t="shared" si="23"/>
        <v>9.8174768750000002E-2</v>
      </c>
      <c r="C570" s="87">
        <f>AVERAGE(B$4:B570)</f>
        <v>0.11470818455687748</v>
      </c>
    </row>
    <row r="571" spans="1:3">
      <c r="A571" s="94">
        <f t="shared" si="22"/>
        <v>568</v>
      </c>
      <c r="B571" s="87">
        <f t="shared" si="23"/>
        <v>9.8174768750000002E-2</v>
      </c>
      <c r="C571" s="87">
        <f>AVERAGE(B$4:B571)</f>
        <v>0.11467907643045692</v>
      </c>
    </row>
    <row r="572" spans="1:3">
      <c r="A572" s="94">
        <f t="shared" si="22"/>
        <v>569</v>
      </c>
      <c r="B572" s="87">
        <f t="shared" si="23"/>
        <v>9.8174768750000002E-2</v>
      </c>
      <c r="C572" s="87">
        <f>AVERAGE(B$4:B572)</f>
        <v>0.11465007061731025</v>
      </c>
    </row>
    <row r="573" spans="1:3">
      <c r="A573" s="94">
        <f t="shared" si="22"/>
        <v>570</v>
      </c>
      <c r="B573" s="87">
        <f t="shared" si="23"/>
        <v>9.8174768750000002E-2</v>
      </c>
      <c r="C573" s="87">
        <f>AVERAGE(B$4:B573)</f>
        <v>0.11462116657894654</v>
      </c>
    </row>
    <row r="574" spans="1:3">
      <c r="A574" s="94">
        <f t="shared" si="22"/>
        <v>571</v>
      </c>
      <c r="B574" s="87">
        <f t="shared" si="23"/>
        <v>9.8174768750000002E-2</v>
      </c>
      <c r="C574" s="87">
        <f>AVERAGE(B$4:B574)</f>
        <v>0.11459236378064716</v>
      </c>
    </row>
    <row r="575" spans="1:3">
      <c r="A575" s="94">
        <f t="shared" si="22"/>
        <v>572</v>
      </c>
      <c r="B575" s="87">
        <f t="shared" si="23"/>
        <v>9.8174768750000002E-2</v>
      </c>
      <c r="C575" s="87">
        <f>AVERAGE(B$4:B575)</f>
        <v>0.11456366169143274</v>
      </c>
    </row>
    <row r="576" spans="1:3">
      <c r="A576" s="94">
        <f t="shared" si="22"/>
        <v>573</v>
      </c>
      <c r="B576" s="87">
        <f t="shared" si="23"/>
        <v>9.8174768750000002E-2</v>
      </c>
      <c r="C576" s="87">
        <f>AVERAGE(B$4:B576)</f>
        <v>0.11453505978403059</v>
      </c>
    </row>
    <row r="577" spans="1:3">
      <c r="A577" s="94">
        <f t="shared" si="22"/>
        <v>574</v>
      </c>
      <c r="B577" s="87">
        <f t="shared" si="23"/>
        <v>9.8174768750000002E-2</v>
      </c>
      <c r="C577" s="87">
        <f>AVERAGE(B$4:B577)</f>
        <v>0.11450655753484237</v>
      </c>
    </row>
    <row r="578" spans="1:3">
      <c r="A578" s="94">
        <f t="shared" si="22"/>
        <v>575</v>
      </c>
      <c r="B578" s="87">
        <f t="shared" si="23"/>
        <v>9.8174768750000002E-2</v>
      </c>
      <c r="C578" s="87">
        <f>AVERAGE(B$4:B578)</f>
        <v>0.11447815442391221</v>
      </c>
    </row>
    <row r="579" spans="1:3">
      <c r="A579" s="94">
        <f t="shared" si="22"/>
        <v>576</v>
      </c>
      <c r="B579" s="87">
        <f t="shared" si="23"/>
        <v>9.8174768750000002E-2</v>
      </c>
      <c r="C579" s="87">
        <f>AVERAGE(B$4:B579)</f>
        <v>0.114449849934895</v>
      </c>
    </row>
    <row r="580" spans="1:3">
      <c r="A580" s="94">
        <f t="shared" si="22"/>
        <v>577</v>
      </c>
      <c r="B580" s="87">
        <f t="shared" si="23"/>
        <v>9.8174768750000002E-2</v>
      </c>
      <c r="C580" s="87">
        <f>AVERAGE(B$4:B580)</f>
        <v>0.11442164355502517</v>
      </c>
    </row>
    <row r="581" spans="1:3">
      <c r="A581" s="94">
        <f t="shared" si="22"/>
        <v>578</v>
      </c>
      <c r="B581" s="87">
        <f t="shared" si="23"/>
        <v>9.8174768750000002E-2</v>
      </c>
      <c r="C581" s="87">
        <f>AVERAGE(B$4:B581)</f>
        <v>0.11439353477508568</v>
      </c>
    </row>
    <row r="582" spans="1:3">
      <c r="A582" s="94">
        <f t="shared" si="22"/>
        <v>579</v>
      </c>
      <c r="B582" s="87">
        <f t="shared" si="23"/>
        <v>9.8174768750000002E-2</v>
      </c>
      <c r="C582" s="87">
        <f>AVERAGE(B$4:B582)</f>
        <v>0.1143655230893774</v>
      </c>
    </row>
    <row r="583" spans="1:3">
      <c r="A583" s="94">
        <f t="shared" si="22"/>
        <v>580</v>
      </c>
      <c r="B583" s="87">
        <f t="shared" si="23"/>
        <v>9.8174768750000002E-2</v>
      </c>
      <c r="C583" s="87">
        <f>AVERAGE(B$4:B583)</f>
        <v>0.11433760799568883</v>
      </c>
    </row>
    <row r="584" spans="1:3">
      <c r="A584" s="94">
        <f t="shared" si="22"/>
        <v>581</v>
      </c>
      <c r="B584" s="87">
        <f t="shared" si="23"/>
        <v>9.8174768750000002E-2</v>
      </c>
      <c r="C584" s="87">
        <f>AVERAGE(B$4:B584)</f>
        <v>0.11430978899526595</v>
      </c>
    </row>
    <row r="585" spans="1:3">
      <c r="A585" s="94">
        <f t="shared" si="22"/>
        <v>582</v>
      </c>
      <c r="B585" s="87">
        <f t="shared" si="23"/>
        <v>9.8174768750000002E-2</v>
      </c>
      <c r="C585" s="87">
        <f>AVERAGE(B$4:B585)</f>
        <v>0.11428206559278267</v>
      </c>
    </row>
    <row r="586" spans="1:3">
      <c r="A586" s="94">
        <f t="shared" si="22"/>
        <v>583</v>
      </c>
      <c r="B586" s="87">
        <f t="shared" si="23"/>
        <v>9.8174768750000002E-2</v>
      </c>
      <c r="C586" s="87">
        <f>AVERAGE(B$4:B586)</f>
        <v>0.11425443729631135</v>
      </c>
    </row>
    <row r="587" spans="1:3">
      <c r="A587" s="94">
        <f t="shared" si="22"/>
        <v>584</v>
      </c>
      <c r="B587" s="87">
        <f t="shared" si="23"/>
        <v>9.8174768750000002E-2</v>
      </c>
      <c r="C587" s="87">
        <f>AVERAGE(B$4:B587)</f>
        <v>0.11422690361729369</v>
      </c>
    </row>
    <row r="588" spans="1:3">
      <c r="A588" s="94">
        <f t="shared" si="22"/>
        <v>585</v>
      </c>
      <c r="B588" s="87">
        <f t="shared" si="23"/>
        <v>9.8174768750000002E-2</v>
      </c>
      <c r="C588" s="87">
        <f>AVERAGE(B$4:B588)</f>
        <v>0.11419946407051199</v>
      </c>
    </row>
    <row r="589" spans="1:3">
      <c r="A589" s="94">
        <f t="shared" si="22"/>
        <v>586</v>
      </c>
      <c r="B589" s="87">
        <f t="shared" si="23"/>
        <v>9.8174768750000002E-2</v>
      </c>
      <c r="C589" s="87">
        <f>AVERAGE(B$4:B589)</f>
        <v>0.1141721181740606</v>
      </c>
    </row>
    <row r="590" spans="1:3">
      <c r="A590" s="94">
        <f t="shared" si="22"/>
        <v>587</v>
      </c>
      <c r="B590" s="87">
        <f t="shared" si="23"/>
        <v>9.8174768750000002E-2</v>
      </c>
      <c r="C590" s="87">
        <f>AVERAGE(B$4:B590)</f>
        <v>0.11414486544931773</v>
      </c>
    </row>
    <row r="591" spans="1:3">
      <c r="A591" s="94">
        <f t="shared" si="22"/>
        <v>588</v>
      </c>
      <c r="B591" s="87">
        <f t="shared" si="23"/>
        <v>9.8174768750000002E-2</v>
      </c>
      <c r="C591" s="87">
        <f>AVERAGE(B$4:B591)</f>
        <v>0.11411770542091754</v>
      </c>
    </row>
    <row r="592" spans="1:3">
      <c r="A592" s="94">
        <f t="shared" si="22"/>
        <v>589</v>
      </c>
      <c r="B592" s="87">
        <f t="shared" si="23"/>
        <v>9.8174768750000002E-2</v>
      </c>
      <c r="C592" s="87">
        <f>AVERAGE(B$4:B592)</f>
        <v>0.11409063761672243</v>
      </c>
    </row>
    <row r="593" spans="1:3">
      <c r="A593" s="94">
        <f t="shared" si="22"/>
        <v>590</v>
      </c>
      <c r="B593" s="87">
        <f t="shared" si="23"/>
        <v>9.8174768750000002E-2</v>
      </c>
      <c r="C593" s="87">
        <f>AVERAGE(B$4:B593)</f>
        <v>0.11406366156779578</v>
      </c>
    </row>
    <row r="594" spans="1:3">
      <c r="A594" s="94">
        <f t="shared" si="22"/>
        <v>591</v>
      </c>
      <c r="B594" s="87">
        <f t="shared" si="23"/>
        <v>9.8174768750000002E-2</v>
      </c>
      <c r="C594" s="87">
        <f>AVERAGE(B$4:B594)</f>
        <v>0.1140367768083748</v>
      </c>
    </row>
    <row r="595" spans="1:3">
      <c r="A595" s="94">
        <f t="shared" si="22"/>
        <v>592</v>
      </c>
      <c r="B595" s="87">
        <f t="shared" si="23"/>
        <v>9.8174768750000002E-2</v>
      </c>
      <c r="C595" s="87">
        <f>AVERAGE(B$4:B595)</f>
        <v>0.11400998287584377</v>
      </c>
    </row>
    <row r="596" spans="1:3">
      <c r="A596" s="94">
        <f t="shared" si="22"/>
        <v>593</v>
      </c>
      <c r="B596" s="87">
        <f t="shared" si="23"/>
        <v>9.8174768750000002E-2</v>
      </c>
      <c r="C596" s="87">
        <f>AVERAGE(B$4:B596)</f>
        <v>0.11398327931070742</v>
      </c>
    </row>
    <row r="597" spans="1:3">
      <c r="A597" s="94">
        <f t="shared" si="22"/>
        <v>594</v>
      </c>
      <c r="B597" s="87">
        <f t="shared" si="23"/>
        <v>9.8174768750000002E-2</v>
      </c>
      <c r="C597" s="87">
        <f>AVERAGE(B$4:B597)</f>
        <v>0.11395666565656483</v>
      </c>
    </row>
    <row r="598" spans="1:3">
      <c r="A598" s="94">
        <f t="shared" si="22"/>
        <v>595</v>
      </c>
      <c r="B598" s="87">
        <f t="shared" si="23"/>
        <v>9.8174768750000002E-2</v>
      </c>
      <c r="C598" s="87">
        <f>AVERAGE(B$4:B598)</f>
        <v>0.11393014146008321</v>
      </c>
    </row>
    <row r="599" spans="1:3">
      <c r="A599" s="94">
        <f t="shared" si="22"/>
        <v>596</v>
      </c>
      <c r="B599" s="87">
        <f t="shared" si="23"/>
        <v>9.8174768750000002E-2</v>
      </c>
      <c r="C599" s="87">
        <f>AVERAGE(B$4:B599)</f>
        <v>0.11390370627097232</v>
      </c>
    </row>
    <row r="600" spans="1:3">
      <c r="A600" s="94">
        <f t="shared" si="22"/>
        <v>597</v>
      </c>
      <c r="B600" s="87">
        <f t="shared" si="23"/>
        <v>9.8174768750000002E-2</v>
      </c>
      <c r="C600" s="87">
        <f>AVERAGE(B$4:B600)</f>
        <v>0.11387735964195897</v>
      </c>
    </row>
    <row r="601" spans="1:3">
      <c r="A601" s="94">
        <f t="shared" si="22"/>
        <v>598</v>
      </c>
      <c r="B601" s="87">
        <f t="shared" si="23"/>
        <v>9.8174768750000002E-2</v>
      </c>
      <c r="C601" s="87">
        <f>AVERAGE(B$4:B601)</f>
        <v>0.11385110112876171</v>
      </c>
    </row>
    <row r="602" spans="1:3">
      <c r="A602" s="94">
        <f t="shared" si="22"/>
        <v>599</v>
      </c>
      <c r="B602" s="87">
        <f t="shared" si="23"/>
        <v>9.8174768750000002E-2</v>
      </c>
      <c r="C602" s="87">
        <f>AVERAGE(B$4:B602)</f>
        <v>0.11382493029006595</v>
      </c>
    </row>
    <row r="603" spans="1:3">
      <c r="A603" s="94">
        <f t="shared" si="22"/>
        <v>600</v>
      </c>
      <c r="B603" s="87">
        <f t="shared" si="23"/>
        <v>9.8174768750000002E-2</v>
      </c>
      <c r="C603" s="87">
        <f>AVERAGE(B$4:B603)</f>
        <v>0.11379884668749916</v>
      </c>
    </row>
    <row r="604" spans="1:3">
      <c r="A604" s="94">
        <f t="shared" si="22"/>
        <v>601</v>
      </c>
      <c r="B604" s="87">
        <f t="shared" si="23"/>
        <v>9.8174768750000002E-2</v>
      </c>
      <c r="C604" s="87">
        <f>AVERAGE(B$4:B604)</f>
        <v>0.11377284988560649</v>
      </c>
    </row>
    <row r="605" spans="1:3">
      <c r="A605" s="94">
        <f t="shared" si="22"/>
        <v>602</v>
      </c>
      <c r="B605" s="87">
        <f t="shared" si="23"/>
        <v>9.8174768750000002E-2</v>
      </c>
      <c r="C605" s="87">
        <f>AVERAGE(B$4:B605)</f>
        <v>0.1137469394518264</v>
      </c>
    </row>
    <row r="606" spans="1:3">
      <c r="A606" s="94">
        <f t="shared" si="22"/>
        <v>603</v>
      </c>
      <c r="B606" s="87">
        <f t="shared" si="23"/>
        <v>9.8174768750000002E-2</v>
      </c>
      <c r="C606" s="87">
        <f>AVERAGE(B$4:B606)</f>
        <v>0.11372111495646682</v>
      </c>
    </row>
    <row r="607" spans="1:3">
      <c r="A607" s="94">
        <f t="shared" si="22"/>
        <v>604</v>
      </c>
      <c r="B607" s="87">
        <f t="shared" si="23"/>
        <v>9.8174768750000002E-2</v>
      </c>
      <c r="C607" s="87">
        <f>AVERAGE(B$4:B607)</f>
        <v>0.11369537597268128</v>
      </c>
    </row>
    <row r="608" spans="1:3">
      <c r="A608" s="94">
        <f t="shared" si="22"/>
        <v>605</v>
      </c>
      <c r="B608" s="87">
        <f t="shared" si="23"/>
        <v>9.8174768750000002E-2</v>
      </c>
      <c r="C608" s="87">
        <f>AVERAGE(B$4:B608)</f>
        <v>0.11366972207644545</v>
      </c>
    </row>
    <row r="609" spans="1:3">
      <c r="A609" s="94">
        <f t="shared" si="22"/>
        <v>606</v>
      </c>
      <c r="B609" s="87">
        <f t="shared" si="23"/>
        <v>9.8174768750000002E-2</v>
      </c>
      <c r="C609" s="87">
        <f>AVERAGE(B$4:B609)</f>
        <v>0.11364415284653381</v>
      </c>
    </row>
    <row r="610" spans="1:3">
      <c r="A610" s="94">
        <f t="shared" si="22"/>
        <v>607</v>
      </c>
      <c r="B610" s="87">
        <f t="shared" si="23"/>
        <v>9.8174768750000002E-2</v>
      </c>
      <c r="C610" s="87">
        <f>AVERAGE(B$4:B610)</f>
        <v>0.11361866786449669</v>
      </c>
    </row>
    <row r="611" spans="1:3">
      <c r="A611" s="94">
        <f t="shared" si="22"/>
        <v>608</v>
      </c>
      <c r="B611" s="87">
        <f t="shared" si="23"/>
        <v>9.8174768750000002E-2</v>
      </c>
      <c r="C611" s="87">
        <f>AVERAGE(B$4:B611)</f>
        <v>0.11359326671463732</v>
      </c>
    </row>
    <row r="612" spans="1:3">
      <c r="A612" s="94">
        <f t="shared" si="22"/>
        <v>609</v>
      </c>
      <c r="B612" s="87">
        <f t="shared" si="23"/>
        <v>9.8174768750000002E-2</v>
      </c>
      <c r="C612" s="87">
        <f>AVERAGE(B$4:B612)</f>
        <v>0.11356794898398931</v>
      </c>
    </row>
    <row r="613" spans="1:3">
      <c r="A613" s="94">
        <f t="shared" si="22"/>
        <v>610</v>
      </c>
      <c r="B613" s="87">
        <f t="shared" si="23"/>
        <v>9.8174768750000002E-2</v>
      </c>
      <c r="C613" s="87">
        <f>AVERAGE(B$4:B613)</f>
        <v>0.11354271426229424</v>
      </c>
    </row>
    <row r="614" spans="1:3">
      <c r="A614" s="94">
        <f t="shared" si="22"/>
        <v>611</v>
      </c>
      <c r="B614" s="87">
        <f t="shared" si="23"/>
        <v>9.8174768750000002E-2</v>
      </c>
      <c r="C614" s="87">
        <f>AVERAGE(B$4:B614)</f>
        <v>0.11351756214197953</v>
      </c>
    </row>
    <row r="615" spans="1:3">
      <c r="A615" s="94">
        <f t="shared" ref="A615:A678" si="24">A614+1</f>
        <v>612</v>
      </c>
      <c r="B615" s="87">
        <f t="shared" ref="B615:B678" si="25">B614</f>
        <v>9.8174768750000002E-2</v>
      </c>
      <c r="C615" s="87">
        <f>AVERAGE(B$4:B615)</f>
        <v>0.11349249221813641</v>
      </c>
    </row>
    <row r="616" spans="1:3">
      <c r="A616" s="94">
        <f t="shared" si="24"/>
        <v>613</v>
      </c>
      <c r="B616" s="87">
        <f t="shared" si="25"/>
        <v>9.8174768750000002E-2</v>
      </c>
      <c r="C616" s="87">
        <f>AVERAGE(B$4:B616)</f>
        <v>0.11346750408849834</v>
      </c>
    </row>
    <row r="617" spans="1:3">
      <c r="A617" s="94">
        <f t="shared" si="24"/>
        <v>614</v>
      </c>
      <c r="B617" s="87">
        <f t="shared" si="25"/>
        <v>9.8174768750000002E-2</v>
      </c>
      <c r="C617" s="87">
        <f>AVERAGE(B$4:B617)</f>
        <v>0.11344259735341936</v>
      </c>
    </row>
    <row r="618" spans="1:3">
      <c r="A618" s="94">
        <f t="shared" si="24"/>
        <v>615</v>
      </c>
      <c r="B618" s="87">
        <f t="shared" si="25"/>
        <v>9.8174768750000002E-2</v>
      </c>
      <c r="C618" s="87">
        <f>AVERAGE(B$4:B618)</f>
        <v>0.11341777161585281</v>
      </c>
    </row>
    <row r="619" spans="1:3">
      <c r="A619" s="94">
        <f t="shared" si="24"/>
        <v>616</v>
      </c>
      <c r="B619" s="87">
        <f t="shared" si="25"/>
        <v>9.8174768750000002E-2</v>
      </c>
      <c r="C619" s="87">
        <f>AVERAGE(B$4:B619)</f>
        <v>0.11339302648133033</v>
      </c>
    </row>
    <row r="620" spans="1:3">
      <c r="A620" s="94">
        <f t="shared" si="24"/>
        <v>617</v>
      </c>
      <c r="B620" s="87">
        <f t="shared" si="25"/>
        <v>9.8174768750000002E-2</v>
      </c>
      <c r="C620" s="87">
        <f>AVERAGE(B$4:B620)</f>
        <v>0.11336836155794081</v>
      </c>
    </row>
    <row r="621" spans="1:3">
      <c r="A621" s="94">
        <f t="shared" si="24"/>
        <v>618</v>
      </c>
      <c r="B621" s="87">
        <f t="shared" si="25"/>
        <v>9.8174768750000002E-2</v>
      </c>
      <c r="C621" s="87">
        <f>AVERAGE(B$4:B621)</f>
        <v>0.11334377645630984</v>
      </c>
    </row>
    <row r="622" spans="1:3">
      <c r="A622" s="94">
        <f t="shared" si="24"/>
        <v>619</v>
      </c>
      <c r="B622" s="87">
        <f t="shared" si="25"/>
        <v>9.8174768750000002E-2</v>
      </c>
      <c r="C622" s="87">
        <f>AVERAGE(B$4:B622)</f>
        <v>0.11331927078957912</v>
      </c>
    </row>
    <row r="623" spans="1:3">
      <c r="A623" s="94">
        <f t="shared" si="24"/>
        <v>620</v>
      </c>
      <c r="B623" s="87">
        <f t="shared" si="25"/>
        <v>9.8174768750000002E-2</v>
      </c>
      <c r="C623" s="87">
        <f>AVERAGE(B$4:B623)</f>
        <v>0.11329484417338626</v>
      </c>
    </row>
    <row r="624" spans="1:3">
      <c r="A624" s="94">
        <f t="shared" si="24"/>
        <v>621</v>
      </c>
      <c r="B624" s="87">
        <f t="shared" si="25"/>
        <v>9.8174768750000002E-2</v>
      </c>
      <c r="C624" s="87">
        <f>AVERAGE(B$4:B624)</f>
        <v>0.11327049622584456</v>
      </c>
    </row>
    <row r="625" spans="1:3">
      <c r="A625" s="94">
        <f t="shared" si="24"/>
        <v>622</v>
      </c>
      <c r="B625" s="87">
        <f t="shared" si="25"/>
        <v>9.8174768750000002E-2</v>
      </c>
      <c r="C625" s="87">
        <f>AVERAGE(B$4:B625)</f>
        <v>0.11324622656752327</v>
      </c>
    </row>
    <row r="626" spans="1:3">
      <c r="A626" s="94">
        <f t="shared" si="24"/>
        <v>623</v>
      </c>
      <c r="B626" s="87">
        <f t="shared" si="25"/>
        <v>9.8174768750000002E-2</v>
      </c>
      <c r="C626" s="87">
        <f>AVERAGE(B$4:B626)</f>
        <v>0.11322203482142773</v>
      </c>
    </row>
    <row r="627" spans="1:3">
      <c r="A627" s="94">
        <f t="shared" si="24"/>
        <v>624</v>
      </c>
      <c r="B627" s="87">
        <f t="shared" si="25"/>
        <v>9.8174768750000002E-2</v>
      </c>
      <c r="C627" s="87">
        <f>AVERAGE(B$4:B627)</f>
        <v>0.11319792061297992</v>
      </c>
    </row>
    <row r="628" spans="1:3">
      <c r="A628" s="94">
        <f t="shared" si="24"/>
        <v>625</v>
      </c>
      <c r="B628" s="87">
        <f t="shared" si="25"/>
        <v>9.8174768750000002E-2</v>
      </c>
      <c r="C628" s="87">
        <f>AVERAGE(B$4:B628)</f>
        <v>0.11317388356999916</v>
      </c>
    </row>
    <row r="629" spans="1:3">
      <c r="A629" s="94">
        <f t="shared" si="24"/>
        <v>626</v>
      </c>
      <c r="B629" s="87">
        <f t="shared" si="25"/>
        <v>9.8174768750000002E-2</v>
      </c>
      <c r="C629" s="87">
        <f>AVERAGE(B$4:B629)</f>
        <v>0.11314992332268287</v>
      </c>
    </row>
    <row r="630" spans="1:3">
      <c r="A630" s="94">
        <f t="shared" si="24"/>
        <v>627</v>
      </c>
      <c r="B630" s="87">
        <f t="shared" si="25"/>
        <v>9.8174768750000002E-2</v>
      </c>
      <c r="C630" s="87">
        <f>AVERAGE(B$4:B630)</f>
        <v>0.11312603950358767</v>
      </c>
    </row>
    <row r="631" spans="1:3">
      <c r="A631" s="94">
        <f t="shared" si="24"/>
        <v>628</v>
      </c>
      <c r="B631" s="87">
        <f t="shared" si="25"/>
        <v>9.8174768750000002E-2</v>
      </c>
      <c r="C631" s="87">
        <f>AVERAGE(B$4:B631)</f>
        <v>0.11310223174761062</v>
      </c>
    </row>
    <row r="632" spans="1:3">
      <c r="A632" s="94">
        <f t="shared" si="24"/>
        <v>629</v>
      </c>
      <c r="B632" s="87">
        <f t="shared" si="25"/>
        <v>9.8174768750000002E-2</v>
      </c>
      <c r="C632" s="87">
        <f>AVERAGE(B$4:B632)</f>
        <v>0.11307849969197054</v>
      </c>
    </row>
    <row r="633" spans="1:3">
      <c r="A633" s="94">
        <f t="shared" si="24"/>
        <v>630</v>
      </c>
      <c r="B633" s="87">
        <f t="shared" si="25"/>
        <v>9.8174768750000002E-2</v>
      </c>
      <c r="C633" s="87">
        <f>AVERAGE(B$4:B633)</f>
        <v>0.11305484297618963</v>
      </c>
    </row>
    <row r="634" spans="1:3">
      <c r="A634" s="94">
        <f t="shared" si="24"/>
        <v>631</v>
      </c>
      <c r="B634" s="87">
        <f t="shared" si="25"/>
        <v>9.8174768750000002E-2</v>
      </c>
      <c r="C634" s="87">
        <f>AVERAGE(B$4:B634)</f>
        <v>0.11303126124207523</v>
      </c>
    </row>
    <row r="635" spans="1:3">
      <c r="A635" s="94">
        <f t="shared" si="24"/>
        <v>632</v>
      </c>
      <c r="B635" s="87">
        <f t="shared" si="25"/>
        <v>9.8174768750000002E-2</v>
      </c>
      <c r="C635" s="87">
        <f>AVERAGE(B$4:B635)</f>
        <v>0.11300775413370169</v>
      </c>
    </row>
    <row r="636" spans="1:3">
      <c r="A636" s="94">
        <f t="shared" si="24"/>
        <v>633</v>
      </c>
      <c r="B636" s="87">
        <f t="shared" si="25"/>
        <v>9.8174768750000002E-2</v>
      </c>
      <c r="C636" s="87">
        <f>AVERAGE(B$4:B636)</f>
        <v>0.11298432129739253</v>
      </c>
    </row>
    <row r="637" spans="1:3">
      <c r="A637" s="94">
        <f t="shared" si="24"/>
        <v>634</v>
      </c>
      <c r="B637" s="87">
        <f t="shared" si="25"/>
        <v>9.8174768750000002E-2</v>
      </c>
      <c r="C637" s="87">
        <f>AVERAGE(B$4:B637)</f>
        <v>0.11296096238170263</v>
      </c>
    </row>
    <row r="638" spans="1:3">
      <c r="A638" s="94">
        <f t="shared" si="24"/>
        <v>635</v>
      </c>
      <c r="B638" s="87">
        <f t="shared" si="25"/>
        <v>9.8174768750000002E-2</v>
      </c>
      <c r="C638" s="87">
        <f>AVERAGE(B$4:B638)</f>
        <v>0.11293767703740074</v>
      </c>
    </row>
    <row r="639" spans="1:3">
      <c r="A639" s="94">
        <f t="shared" si="24"/>
        <v>636</v>
      </c>
      <c r="B639" s="87">
        <f t="shared" si="25"/>
        <v>9.8174768750000002E-2</v>
      </c>
      <c r="C639" s="87">
        <f>AVERAGE(B$4:B639)</f>
        <v>0.11291446491745198</v>
      </c>
    </row>
    <row r="640" spans="1:3">
      <c r="A640" s="94">
        <f t="shared" si="24"/>
        <v>637</v>
      </c>
      <c r="B640" s="87">
        <f t="shared" si="25"/>
        <v>9.8174768750000002E-2</v>
      </c>
      <c r="C640" s="87">
        <f>AVERAGE(B$4:B640)</f>
        <v>0.11289132567700072</v>
      </c>
    </row>
    <row r="641" spans="1:3">
      <c r="A641" s="94">
        <f t="shared" si="24"/>
        <v>638</v>
      </c>
      <c r="B641" s="87">
        <f t="shared" si="25"/>
        <v>9.8174768750000002E-2</v>
      </c>
      <c r="C641" s="87">
        <f>AVERAGE(B$4:B641)</f>
        <v>0.11286825897335338</v>
      </c>
    </row>
    <row r="642" spans="1:3">
      <c r="A642" s="94">
        <f t="shared" si="24"/>
        <v>639</v>
      </c>
      <c r="B642" s="87">
        <f t="shared" si="25"/>
        <v>9.8174768750000002E-2</v>
      </c>
      <c r="C642" s="87">
        <f>AVERAGE(B$4:B642)</f>
        <v>0.11284526446596159</v>
      </c>
    </row>
    <row r="643" spans="1:3">
      <c r="A643" s="94">
        <f t="shared" si="24"/>
        <v>640</v>
      </c>
      <c r="B643" s="87">
        <f t="shared" si="25"/>
        <v>9.8174768750000002E-2</v>
      </c>
      <c r="C643" s="87">
        <f>AVERAGE(B$4:B643)</f>
        <v>0.11282234181640541</v>
      </c>
    </row>
    <row r="644" spans="1:3">
      <c r="A644" s="94">
        <f t="shared" si="24"/>
        <v>641</v>
      </c>
      <c r="B644" s="87">
        <f t="shared" si="25"/>
        <v>9.8174768750000002E-2</v>
      </c>
      <c r="C644" s="87">
        <f>AVERAGE(B$4:B644)</f>
        <v>0.11279949068837669</v>
      </c>
    </row>
    <row r="645" spans="1:3">
      <c r="A645" s="94">
        <f t="shared" si="24"/>
        <v>642</v>
      </c>
      <c r="B645" s="87">
        <f t="shared" si="25"/>
        <v>9.8174768750000002E-2</v>
      </c>
      <c r="C645" s="87">
        <f>AVERAGE(B$4:B645)</f>
        <v>0.1127767107476627</v>
      </c>
    </row>
    <row r="646" spans="1:3">
      <c r="A646" s="94">
        <f t="shared" si="24"/>
        <v>643</v>
      </c>
      <c r="B646" s="87">
        <f t="shared" si="25"/>
        <v>9.8174768750000002E-2</v>
      </c>
      <c r="C646" s="87">
        <f>AVERAGE(B$4:B646)</f>
        <v>0.11275400166212979</v>
      </c>
    </row>
    <row r="647" spans="1:3">
      <c r="A647" s="94">
        <f t="shared" si="24"/>
        <v>644</v>
      </c>
      <c r="B647" s="87">
        <f t="shared" si="25"/>
        <v>9.8174768750000002E-2</v>
      </c>
      <c r="C647" s="87">
        <f>AVERAGE(B$4:B647)</f>
        <v>0.11273136310170723</v>
      </c>
    </row>
    <row r="648" spans="1:3">
      <c r="A648" s="94">
        <f t="shared" si="24"/>
        <v>645</v>
      </c>
      <c r="B648" s="87">
        <f t="shared" si="25"/>
        <v>9.8174768750000002E-2</v>
      </c>
      <c r="C648" s="87">
        <f>AVERAGE(B$4:B648)</f>
        <v>0.11270879473837124</v>
      </c>
    </row>
    <row r="649" spans="1:3">
      <c r="A649" s="94">
        <f t="shared" si="24"/>
        <v>646</v>
      </c>
      <c r="B649" s="87">
        <f t="shared" si="25"/>
        <v>9.8174768750000002E-2</v>
      </c>
      <c r="C649" s="87">
        <f>AVERAGE(B$4:B649)</f>
        <v>0.11268629624612918</v>
      </c>
    </row>
    <row r="650" spans="1:3">
      <c r="A650" s="94">
        <f t="shared" si="24"/>
        <v>647</v>
      </c>
      <c r="B650" s="87">
        <f t="shared" si="25"/>
        <v>9.8174768750000002E-2</v>
      </c>
      <c r="C650" s="87">
        <f>AVERAGE(B$4:B650)</f>
        <v>0.11266386730100379</v>
      </c>
    </row>
    <row r="651" spans="1:3">
      <c r="A651" s="94">
        <f t="shared" si="24"/>
        <v>648</v>
      </c>
      <c r="B651" s="87">
        <f t="shared" si="25"/>
        <v>9.8174768750000002E-2</v>
      </c>
      <c r="C651" s="87">
        <f>AVERAGE(B$4:B651)</f>
        <v>0.11264150758101767</v>
      </c>
    </row>
    <row r="652" spans="1:3">
      <c r="A652" s="94">
        <f t="shared" si="24"/>
        <v>649</v>
      </c>
      <c r="B652" s="87">
        <f t="shared" si="25"/>
        <v>9.8174768750000002E-2</v>
      </c>
      <c r="C652" s="87">
        <f>AVERAGE(B$4:B652)</f>
        <v>0.11261921676617789</v>
      </c>
    </row>
    <row r="653" spans="1:3">
      <c r="A653" s="94">
        <f t="shared" si="24"/>
        <v>650</v>
      </c>
      <c r="B653" s="87">
        <f t="shared" si="25"/>
        <v>9.8174768750000002E-2</v>
      </c>
      <c r="C653" s="87">
        <f>AVERAGE(B$4:B653)</f>
        <v>0.11259699453846068</v>
      </c>
    </row>
    <row r="654" spans="1:3">
      <c r="A654" s="94">
        <f t="shared" si="24"/>
        <v>651</v>
      </c>
      <c r="B654" s="87">
        <f t="shared" si="25"/>
        <v>9.8174768750000002E-2</v>
      </c>
      <c r="C654" s="87">
        <f>AVERAGE(B$4:B654)</f>
        <v>0.11257484058179638</v>
      </c>
    </row>
    <row r="655" spans="1:3">
      <c r="A655" s="94">
        <f t="shared" si="24"/>
        <v>652</v>
      </c>
      <c r="B655" s="87">
        <f t="shared" si="25"/>
        <v>9.8174768750000002E-2</v>
      </c>
      <c r="C655" s="87">
        <f>AVERAGE(B$4:B655)</f>
        <v>0.11255275458205437</v>
      </c>
    </row>
    <row r="656" spans="1:3">
      <c r="A656" s="94">
        <f t="shared" si="24"/>
        <v>653</v>
      </c>
      <c r="B656" s="87">
        <f t="shared" si="25"/>
        <v>9.8174768750000002E-2</v>
      </c>
      <c r="C656" s="87">
        <f>AVERAGE(B$4:B656)</f>
        <v>0.11253073622702825</v>
      </c>
    </row>
    <row r="657" spans="1:3">
      <c r="A657" s="94">
        <f t="shared" si="24"/>
        <v>654</v>
      </c>
      <c r="B657" s="87">
        <f t="shared" si="25"/>
        <v>9.8174768750000002E-2</v>
      </c>
      <c r="C657" s="87">
        <f>AVERAGE(B$4:B657)</f>
        <v>0.11250878520642117</v>
      </c>
    </row>
    <row r="658" spans="1:3">
      <c r="A658" s="94">
        <f t="shared" si="24"/>
        <v>655</v>
      </c>
      <c r="B658" s="87">
        <f t="shared" si="25"/>
        <v>9.8174768750000002E-2</v>
      </c>
      <c r="C658" s="87">
        <f>AVERAGE(B$4:B658)</f>
        <v>0.11248690121183121</v>
      </c>
    </row>
    <row r="659" spans="1:3">
      <c r="A659" s="94">
        <f t="shared" si="24"/>
        <v>656</v>
      </c>
      <c r="B659" s="87">
        <f t="shared" si="25"/>
        <v>9.8174768750000002E-2</v>
      </c>
      <c r="C659" s="87">
        <f>AVERAGE(B$4:B659)</f>
        <v>0.11246508393673696</v>
      </c>
    </row>
    <row r="660" spans="1:3">
      <c r="A660" s="94">
        <f t="shared" si="24"/>
        <v>657</v>
      </c>
      <c r="B660" s="87">
        <f t="shared" si="25"/>
        <v>9.8174768750000002E-2</v>
      </c>
      <c r="C660" s="87">
        <f>AVERAGE(B$4:B660)</f>
        <v>0.11244333307648316</v>
      </c>
    </row>
    <row r="661" spans="1:3">
      <c r="A661" s="94">
        <f t="shared" si="24"/>
        <v>658</v>
      </c>
      <c r="B661" s="87">
        <f t="shared" si="25"/>
        <v>9.8174768750000002E-2</v>
      </c>
      <c r="C661" s="87">
        <f>AVERAGE(B$4:B661)</f>
        <v>0.11242164832826662</v>
      </c>
    </row>
    <row r="662" spans="1:3">
      <c r="A662" s="94">
        <f t="shared" si="24"/>
        <v>659</v>
      </c>
      <c r="B662" s="87">
        <f t="shared" si="25"/>
        <v>9.8174768750000002E-2</v>
      </c>
      <c r="C662" s="87">
        <f>AVERAGE(B$4:B662)</f>
        <v>0.11240002939112206</v>
      </c>
    </row>
    <row r="663" spans="1:3">
      <c r="A663" s="94">
        <f t="shared" si="24"/>
        <v>660</v>
      </c>
      <c r="B663" s="87">
        <f t="shared" si="25"/>
        <v>9.8174768750000002E-2</v>
      </c>
      <c r="C663" s="87">
        <f>AVERAGE(B$4:B663)</f>
        <v>0.11237847596590823</v>
      </c>
    </row>
    <row r="664" spans="1:3">
      <c r="A664" s="94">
        <f t="shared" si="24"/>
        <v>661</v>
      </c>
      <c r="B664" s="87">
        <f t="shared" si="25"/>
        <v>9.8174768750000002E-2</v>
      </c>
      <c r="C664" s="87">
        <f>AVERAGE(B$4:B664)</f>
        <v>0.11235698775529415</v>
      </c>
    </row>
    <row r="665" spans="1:3">
      <c r="A665" s="94">
        <f t="shared" si="24"/>
        <v>662</v>
      </c>
      <c r="B665" s="87">
        <f t="shared" si="25"/>
        <v>9.8174768750000002E-2</v>
      </c>
      <c r="C665" s="87">
        <f>AVERAGE(B$4:B665)</f>
        <v>0.11233556446374537</v>
      </c>
    </row>
    <row r="666" spans="1:3">
      <c r="A666" s="94">
        <f t="shared" si="24"/>
        <v>663</v>
      </c>
      <c r="B666" s="87">
        <f t="shared" si="25"/>
        <v>9.8174768750000002E-2</v>
      </c>
      <c r="C666" s="87">
        <f>AVERAGE(B$4:B666)</f>
        <v>0.11231420579751046</v>
      </c>
    </row>
    <row r="667" spans="1:3">
      <c r="A667" s="94">
        <f t="shared" si="24"/>
        <v>664</v>
      </c>
      <c r="B667" s="87">
        <f t="shared" si="25"/>
        <v>9.8174768750000002E-2</v>
      </c>
      <c r="C667" s="87">
        <f>AVERAGE(B$4:B667)</f>
        <v>0.11229291146460758</v>
      </c>
    </row>
    <row r="668" spans="1:3">
      <c r="A668" s="94">
        <f t="shared" si="24"/>
        <v>665</v>
      </c>
      <c r="B668" s="87">
        <f t="shared" si="25"/>
        <v>9.8174768750000002E-2</v>
      </c>
      <c r="C668" s="87">
        <f>AVERAGE(B$4:B668)</f>
        <v>0.11227168117481118</v>
      </c>
    </row>
    <row r="669" spans="1:3">
      <c r="A669" s="94">
        <f t="shared" si="24"/>
        <v>666</v>
      </c>
      <c r="B669" s="87">
        <f t="shared" si="25"/>
        <v>9.8174768750000002E-2</v>
      </c>
      <c r="C669" s="87">
        <f>AVERAGE(B$4:B669)</f>
        <v>0.11225051463963878</v>
      </c>
    </row>
    <row r="670" spans="1:3">
      <c r="A670" s="94">
        <f t="shared" si="24"/>
        <v>667</v>
      </c>
      <c r="B670" s="87">
        <f t="shared" si="25"/>
        <v>9.8174768750000002E-2</v>
      </c>
      <c r="C670" s="87">
        <f>AVERAGE(B$4:B670)</f>
        <v>0.11222941157233797</v>
      </c>
    </row>
    <row r="671" spans="1:3">
      <c r="A671" s="94">
        <f t="shared" si="24"/>
        <v>668</v>
      </c>
      <c r="B671" s="87">
        <f t="shared" si="25"/>
        <v>9.8174768750000002E-2</v>
      </c>
      <c r="C671" s="87">
        <f>AVERAGE(B$4:B671)</f>
        <v>0.1122083716878734</v>
      </c>
    </row>
    <row r="672" spans="1:3">
      <c r="A672" s="94">
        <f t="shared" si="24"/>
        <v>669</v>
      </c>
      <c r="B672" s="87">
        <f t="shared" si="25"/>
        <v>9.8174768750000002E-2</v>
      </c>
      <c r="C672" s="87">
        <f>AVERAGE(B$4:B672)</f>
        <v>0.11218739470291395</v>
      </c>
    </row>
    <row r="673" spans="1:3">
      <c r="A673" s="94">
        <f t="shared" si="24"/>
        <v>670</v>
      </c>
      <c r="B673" s="87">
        <f t="shared" si="25"/>
        <v>9.8174768750000002E-2</v>
      </c>
      <c r="C673" s="87">
        <f>AVERAGE(B$4:B673)</f>
        <v>0.11216648033582004</v>
      </c>
    </row>
    <row r="674" spans="1:3">
      <c r="A674" s="94">
        <f t="shared" si="24"/>
        <v>671</v>
      </c>
      <c r="B674" s="87">
        <f t="shared" si="25"/>
        <v>9.8174768750000002E-2</v>
      </c>
      <c r="C674" s="87">
        <f>AVERAGE(B$4:B674)</f>
        <v>0.11214562830663104</v>
      </c>
    </row>
    <row r="675" spans="1:3">
      <c r="A675" s="94">
        <f t="shared" si="24"/>
        <v>672</v>
      </c>
      <c r="B675" s="87">
        <f t="shared" si="25"/>
        <v>9.8174768750000002E-2</v>
      </c>
      <c r="C675" s="87">
        <f>AVERAGE(B$4:B675)</f>
        <v>0.11212483833705271</v>
      </c>
    </row>
    <row r="676" spans="1:3">
      <c r="A676" s="94">
        <f t="shared" si="24"/>
        <v>673</v>
      </c>
      <c r="B676" s="87">
        <f t="shared" si="25"/>
        <v>9.8174768750000002E-2</v>
      </c>
      <c r="C676" s="87">
        <f>AVERAGE(B$4:B676)</f>
        <v>0.11210411015044491</v>
      </c>
    </row>
    <row r="677" spans="1:3">
      <c r="A677" s="94">
        <f t="shared" si="24"/>
        <v>674</v>
      </c>
      <c r="B677" s="87">
        <f t="shared" si="25"/>
        <v>9.8174768750000002E-2</v>
      </c>
      <c r="C677" s="87">
        <f>AVERAGE(B$4:B677)</f>
        <v>0.11208344347180924</v>
      </c>
    </row>
    <row r="678" spans="1:3">
      <c r="A678" s="94">
        <f t="shared" si="24"/>
        <v>675</v>
      </c>
      <c r="B678" s="87">
        <f t="shared" si="25"/>
        <v>9.8174768750000002E-2</v>
      </c>
      <c r="C678" s="87">
        <f>AVERAGE(B$4:B678)</f>
        <v>0.11206283802777692</v>
      </c>
    </row>
    <row r="679" spans="1:3">
      <c r="A679" s="94">
        <f t="shared" ref="A679:A742" si="26">A678+1</f>
        <v>676</v>
      </c>
      <c r="B679" s="87">
        <f t="shared" ref="B679:B742" si="27">B678</f>
        <v>9.8174768750000002E-2</v>
      </c>
      <c r="C679" s="87">
        <f>AVERAGE(B$4:B679)</f>
        <v>0.11204229354659678</v>
      </c>
    </row>
    <row r="680" spans="1:3">
      <c r="A680" s="94">
        <f t="shared" si="26"/>
        <v>677</v>
      </c>
      <c r="B680" s="87">
        <f t="shared" si="27"/>
        <v>9.8174768750000002E-2</v>
      </c>
      <c r="C680" s="87">
        <f>AVERAGE(B$4:B680)</f>
        <v>0.11202180975812322</v>
      </c>
    </row>
    <row r="681" spans="1:3">
      <c r="A681" s="94">
        <f t="shared" si="26"/>
        <v>678</v>
      </c>
      <c r="B681" s="87">
        <f t="shared" si="27"/>
        <v>9.8174768750000002E-2</v>
      </c>
      <c r="C681" s="87">
        <f>AVERAGE(B$4:B681)</f>
        <v>0.11200138639380446</v>
      </c>
    </row>
    <row r="682" spans="1:3">
      <c r="A682" s="94">
        <f t="shared" si="26"/>
        <v>679</v>
      </c>
      <c r="B682" s="87">
        <f t="shared" si="27"/>
        <v>9.8174768750000002E-2</v>
      </c>
      <c r="C682" s="87">
        <f>AVERAGE(B$4:B682)</f>
        <v>0.11198102318667072</v>
      </c>
    </row>
    <row r="683" spans="1:3">
      <c r="A683" s="94">
        <f t="shared" si="26"/>
        <v>680</v>
      </c>
      <c r="B683" s="87">
        <f t="shared" si="27"/>
        <v>9.8174768750000002E-2</v>
      </c>
      <c r="C683" s="87">
        <f>AVERAGE(B$4:B683)</f>
        <v>0.11196071987132267</v>
      </c>
    </row>
    <row r="684" spans="1:3">
      <c r="A684" s="94">
        <f t="shared" si="26"/>
        <v>681</v>
      </c>
      <c r="B684" s="87">
        <f t="shared" si="27"/>
        <v>9.8174768750000002E-2</v>
      </c>
      <c r="C684" s="87">
        <f>AVERAGE(B$4:B684)</f>
        <v>0.11194047618391985</v>
      </c>
    </row>
    <row r="685" spans="1:3">
      <c r="A685" s="94">
        <f t="shared" si="26"/>
        <v>682</v>
      </c>
      <c r="B685" s="87">
        <f t="shared" si="27"/>
        <v>9.8174768750000002E-2</v>
      </c>
      <c r="C685" s="87">
        <f>AVERAGE(B$4:B685)</f>
        <v>0.11192029186216923</v>
      </c>
    </row>
    <row r="686" spans="1:3">
      <c r="A686" s="94">
        <f t="shared" si="26"/>
        <v>683</v>
      </c>
      <c r="B686" s="87">
        <f t="shared" si="27"/>
        <v>9.8174768750000002E-2</v>
      </c>
      <c r="C686" s="87">
        <f>AVERAGE(B$4:B686)</f>
        <v>0.11190016664531392</v>
      </c>
    </row>
    <row r="687" spans="1:3">
      <c r="A687" s="94">
        <f t="shared" si="26"/>
        <v>684</v>
      </c>
      <c r="B687" s="87">
        <f t="shared" si="27"/>
        <v>9.8174768750000002E-2</v>
      </c>
      <c r="C687" s="87">
        <f>AVERAGE(B$4:B687)</f>
        <v>0.11188010027412194</v>
      </c>
    </row>
    <row r="688" spans="1:3">
      <c r="A688" s="94">
        <f t="shared" si="26"/>
        <v>685</v>
      </c>
      <c r="B688" s="87">
        <f t="shared" si="27"/>
        <v>9.8174768750000002E-2</v>
      </c>
      <c r="C688" s="87">
        <f>AVERAGE(B$4:B688)</f>
        <v>0.11186009249087506</v>
      </c>
    </row>
    <row r="689" spans="1:3">
      <c r="A689" s="94">
        <f t="shared" si="26"/>
        <v>686</v>
      </c>
      <c r="B689" s="87">
        <f t="shared" si="27"/>
        <v>9.8174768750000002E-2</v>
      </c>
      <c r="C689" s="87">
        <f>AVERAGE(B$4:B689)</f>
        <v>0.11184014303935774</v>
      </c>
    </row>
    <row r="690" spans="1:3">
      <c r="A690" s="94">
        <f t="shared" si="26"/>
        <v>687</v>
      </c>
      <c r="B690" s="87">
        <f t="shared" si="27"/>
        <v>9.8174768750000002E-2</v>
      </c>
      <c r="C690" s="87">
        <f>AVERAGE(B$4:B690)</f>
        <v>0.1118202516648463</v>
      </c>
    </row>
    <row r="691" spans="1:3">
      <c r="A691" s="94">
        <f t="shared" si="26"/>
        <v>688</v>
      </c>
      <c r="B691" s="87">
        <f t="shared" si="27"/>
        <v>9.8174768750000002E-2</v>
      </c>
      <c r="C691" s="87">
        <f>AVERAGE(B$4:B691)</f>
        <v>0.11180041811409798</v>
      </c>
    </row>
    <row r="692" spans="1:3">
      <c r="A692" s="94">
        <f t="shared" si="26"/>
        <v>689</v>
      </c>
      <c r="B692" s="87">
        <f t="shared" si="27"/>
        <v>9.8174768750000002E-2</v>
      </c>
      <c r="C692" s="87">
        <f>AVERAGE(B$4:B692)</f>
        <v>0.11178064213534021</v>
      </c>
    </row>
    <row r="693" spans="1:3">
      <c r="A693" s="94">
        <f t="shared" si="26"/>
        <v>690</v>
      </c>
      <c r="B693" s="87">
        <f t="shared" si="27"/>
        <v>9.8174768750000002E-2</v>
      </c>
      <c r="C693" s="87">
        <f>AVERAGE(B$4:B693)</f>
        <v>0.11176092347826001</v>
      </c>
    </row>
    <row r="694" spans="1:3">
      <c r="A694" s="94">
        <f t="shared" si="26"/>
        <v>691</v>
      </c>
      <c r="B694" s="87">
        <f t="shared" si="27"/>
        <v>9.8174768750000002E-2</v>
      </c>
      <c r="C694" s="87">
        <f>AVERAGE(B$4:B694)</f>
        <v>0.11174126189399335</v>
      </c>
    </row>
    <row r="695" spans="1:3">
      <c r="A695" s="94">
        <f t="shared" si="26"/>
        <v>692</v>
      </c>
      <c r="B695" s="87">
        <f t="shared" si="27"/>
        <v>9.8174768750000002E-2</v>
      </c>
      <c r="C695" s="87">
        <f>AVERAGE(B$4:B695)</f>
        <v>0.11172165713511474</v>
      </c>
    </row>
    <row r="696" spans="1:3">
      <c r="A696" s="94">
        <f t="shared" si="26"/>
        <v>693</v>
      </c>
      <c r="B696" s="87">
        <f t="shared" si="27"/>
        <v>9.8174768750000002E-2</v>
      </c>
      <c r="C696" s="87">
        <f>AVERAGE(B$4:B696)</f>
        <v>0.11170210895562685</v>
      </c>
    </row>
    <row r="697" spans="1:3">
      <c r="A697" s="94">
        <f t="shared" si="26"/>
        <v>694</v>
      </c>
      <c r="B697" s="87">
        <f t="shared" si="27"/>
        <v>9.8174768750000002E-2</v>
      </c>
      <c r="C697" s="87">
        <f>AVERAGE(B$4:B697)</f>
        <v>0.11168261711095015</v>
      </c>
    </row>
    <row r="698" spans="1:3">
      <c r="A698" s="94">
        <f t="shared" si="26"/>
        <v>695</v>
      </c>
      <c r="B698" s="87">
        <f t="shared" si="27"/>
        <v>9.8174768750000002E-2</v>
      </c>
      <c r="C698" s="87">
        <f>AVERAGE(B$4:B698)</f>
        <v>0.11166318135791281</v>
      </c>
    </row>
    <row r="699" spans="1:3">
      <c r="A699" s="94">
        <f t="shared" si="26"/>
        <v>696</v>
      </c>
      <c r="B699" s="87">
        <f t="shared" si="27"/>
        <v>9.8174768750000002E-2</v>
      </c>
      <c r="C699" s="87">
        <f>AVERAGE(B$4:B699)</f>
        <v>0.11164380145474052</v>
      </c>
    </row>
    <row r="700" spans="1:3">
      <c r="A700" s="94">
        <f t="shared" si="26"/>
        <v>697</v>
      </c>
      <c r="B700" s="87">
        <f t="shared" si="27"/>
        <v>9.8174768750000002E-2</v>
      </c>
      <c r="C700" s="87">
        <f>AVERAGE(B$4:B700)</f>
        <v>0.11162447716104648</v>
      </c>
    </row>
    <row r="701" spans="1:3">
      <c r="A701" s="94">
        <f t="shared" si="26"/>
        <v>698</v>
      </c>
      <c r="B701" s="87">
        <f t="shared" si="27"/>
        <v>9.8174768750000002E-2</v>
      </c>
      <c r="C701" s="87">
        <f>AVERAGE(B$4:B701)</f>
        <v>0.11160520823782148</v>
      </c>
    </row>
    <row r="702" spans="1:3">
      <c r="A702" s="94">
        <f t="shared" si="26"/>
        <v>699</v>
      </c>
      <c r="B702" s="87">
        <f t="shared" si="27"/>
        <v>9.8174768750000002E-2</v>
      </c>
      <c r="C702" s="87">
        <f>AVERAGE(B$4:B702)</f>
        <v>0.11158599444742404</v>
      </c>
    </row>
    <row r="703" spans="1:3">
      <c r="A703" s="94">
        <f t="shared" si="26"/>
        <v>700</v>
      </c>
      <c r="B703" s="87">
        <f t="shared" si="27"/>
        <v>9.8174768750000002E-2</v>
      </c>
      <c r="C703" s="87">
        <f>AVERAGE(B$4:B703)</f>
        <v>0.11156683555357057</v>
      </c>
    </row>
    <row r="704" spans="1:3">
      <c r="A704" s="94">
        <f t="shared" si="26"/>
        <v>701</v>
      </c>
      <c r="B704" s="87">
        <f t="shared" si="27"/>
        <v>9.8174768750000002E-2</v>
      </c>
      <c r="C704" s="87">
        <f>AVERAGE(B$4:B704)</f>
        <v>0.11154773132132581</v>
      </c>
    </row>
    <row r="705" spans="1:3">
      <c r="A705" s="94">
        <f t="shared" si="26"/>
        <v>702</v>
      </c>
      <c r="B705" s="87">
        <f t="shared" si="27"/>
        <v>9.8174768750000002E-2</v>
      </c>
      <c r="C705" s="87">
        <f>AVERAGE(B$4:B705)</f>
        <v>0.11152868151709315</v>
      </c>
    </row>
    <row r="706" spans="1:3">
      <c r="A706" s="94">
        <f t="shared" si="26"/>
        <v>703</v>
      </c>
      <c r="B706" s="87">
        <f t="shared" si="27"/>
        <v>9.8174768750000002E-2</v>
      </c>
      <c r="C706" s="87">
        <f>AVERAGE(B$4:B706)</f>
        <v>0.11150968590860511</v>
      </c>
    </row>
    <row r="707" spans="1:3">
      <c r="A707" s="94">
        <f t="shared" si="26"/>
        <v>704</v>
      </c>
      <c r="B707" s="87">
        <f t="shared" si="27"/>
        <v>9.8174768750000002E-2</v>
      </c>
      <c r="C707" s="87">
        <f>AVERAGE(B$4:B707)</f>
        <v>0.11149074426491391</v>
      </c>
    </row>
    <row r="708" spans="1:3">
      <c r="A708" s="94">
        <f t="shared" si="26"/>
        <v>705</v>
      </c>
      <c r="B708" s="87">
        <f t="shared" si="27"/>
        <v>9.8174768750000002E-2</v>
      </c>
      <c r="C708" s="87">
        <f>AVERAGE(B$4:B708)</f>
        <v>0.11147185635638211</v>
      </c>
    </row>
    <row r="709" spans="1:3">
      <c r="A709" s="94">
        <f t="shared" si="26"/>
        <v>706</v>
      </c>
      <c r="B709" s="87">
        <f t="shared" si="27"/>
        <v>9.8174768750000002E-2</v>
      </c>
      <c r="C709" s="87">
        <f>AVERAGE(B$4:B709)</f>
        <v>0.11145302195467335</v>
      </c>
    </row>
    <row r="710" spans="1:3">
      <c r="A710" s="94">
        <f t="shared" si="26"/>
        <v>707</v>
      </c>
      <c r="B710" s="87">
        <f t="shared" si="27"/>
        <v>9.8174768750000002E-2</v>
      </c>
      <c r="C710" s="87">
        <f>AVERAGE(B$4:B710)</f>
        <v>0.11143424083274313</v>
      </c>
    </row>
    <row r="711" spans="1:3">
      <c r="A711" s="94">
        <f t="shared" si="26"/>
        <v>708</v>
      </c>
      <c r="B711" s="87">
        <f t="shared" si="27"/>
        <v>9.8174768750000002E-2</v>
      </c>
      <c r="C711" s="87">
        <f>AVERAGE(B$4:B711)</f>
        <v>0.11141551276482964</v>
      </c>
    </row>
    <row r="712" spans="1:3">
      <c r="A712" s="94">
        <f t="shared" si="26"/>
        <v>709</v>
      </c>
      <c r="B712" s="87">
        <f t="shared" si="27"/>
        <v>9.8174768750000002E-2</v>
      </c>
      <c r="C712" s="87">
        <f>AVERAGE(B$4:B712)</f>
        <v>0.11139683752644483</v>
      </c>
    </row>
    <row r="713" spans="1:3">
      <c r="A713" s="94">
        <f t="shared" si="26"/>
        <v>710</v>
      </c>
      <c r="B713" s="87">
        <f t="shared" si="27"/>
        <v>9.8174768750000002E-2</v>
      </c>
      <c r="C713" s="87">
        <f>AVERAGE(B$4:B713)</f>
        <v>0.11137821489436533</v>
      </c>
    </row>
    <row r="714" spans="1:3">
      <c r="A714" s="94">
        <f t="shared" si="26"/>
        <v>711</v>
      </c>
      <c r="B714" s="87">
        <f t="shared" si="27"/>
        <v>9.8174768750000002E-2</v>
      </c>
      <c r="C714" s="87">
        <f>AVERAGE(B$4:B714)</f>
        <v>0.11135964464662361</v>
      </c>
    </row>
    <row r="715" spans="1:3">
      <c r="A715" s="94">
        <f t="shared" si="26"/>
        <v>712</v>
      </c>
      <c r="B715" s="87">
        <f t="shared" si="27"/>
        <v>9.8174768750000002E-2</v>
      </c>
      <c r="C715" s="87">
        <f>AVERAGE(B$4:B715)</f>
        <v>0.11134112656249913</v>
      </c>
    </row>
    <row r="716" spans="1:3">
      <c r="A716" s="94">
        <f t="shared" si="26"/>
        <v>713</v>
      </c>
      <c r="B716" s="87">
        <f t="shared" si="27"/>
        <v>9.8174768750000002E-2</v>
      </c>
      <c r="C716" s="87">
        <f>AVERAGE(B$4:B716)</f>
        <v>0.11132266042250966</v>
      </c>
    </row>
    <row r="717" spans="1:3">
      <c r="A717" s="94">
        <f t="shared" si="26"/>
        <v>714</v>
      </c>
      <c r="B717" s="87">
        <f t="shared" si="27"/>
        <v>9.8174768750000002E-2</v>
      </c>
      <c r="C717" s="87">
        <f>AVERAGE(B$4:B717)</f>
        <v>0.1113042460084025</v>
      </c>
    </row>
    <row r="718" spans="1:3">
      <c r="A718" s="94">
        <f t="shared" si="26"/>
        <v>715</v>
      </c>
      <c r="B718" s="87">
        <f t="shared" si="27"/>
        <v>9.8174768750000002E-2</v>
      </c>
      <c r="C718" s="87">
        <f>AVERAGE(B$4:B718)</f>
        <v>0.11128588310314599</v>
      </c>
    </row>
    <row r="719" spans="1:3">
      <c r="A719" s="94">
        <f t="shared" si="26"/>
        <v>716</v>
      </c>
      <c r="B719" s="87">
        <f t="shared" si="27"/>
        <v>9.8174768750000002E-2</v>
      </c>
      <c r="C719" s="87">
        <f>AVERAGE(B$4:B719)</f>
        <v>0.11126757149092092</v>
      </c>
    </row>
    <row r="720" spans="1:3">
      <c r="A720" s="94">
        <f t="shared" si="26"/>
        <v>717</v>
      </c>
      <c r="B720" s="87">
        <f t="shared" si="27"/>
        <v>9.8174768750000002E-2</v>
      </c>
      <c r="C720" s="87">
        <f>AVERAGE(B$4:B720)</f>
        <v>0.1112493109571121</v>
      </c>
    </row>
    <row r="721" spans="1:3">
      <c r="A721" s="94">
        <f t="shared" si="26"/>
        <v>718</v>
      </c>
      <c r="B721" s="87">
        <f t="shared" si="27"/>
        <v>9.8174768750000002E-2</v>
      </c>
      <c r="C721" s="87">
        <f>AVERAGE(B$4:B721)</f>
        <v>0.11123110128829997</v>
      </c>
    </row>
    <row r="722" spans="1:3">
      <c r="A722" s="94">
        <f t="shared" si="26"/>
        <v>719</v>
      </c>
      <c r="B722" s="87">
        <f t="shared" si="27"/>
        <v>9.8174768750000002E-2</v>
      </c>
      <c r="C722" s="87">
        <f>AVERAGE(B$4:B722)</f>
        <v>0.11121294227225226</v>
      </c>
    </row>
    <row r="723" spans="1:3">
      <c r="A723" s="94">
        <f t="shared" si="26"/>
        <v>720</v>
      </c>
      <c r="B723" s="87">
        <f t="shared" si="27"/>
        <v>9.8174768750000002E-2</v>
      </c>
      <c r="C723" s="87">
        <f>AVERAGE(B$4:B723)</f>
        <v>0.1111948336979158</v>
      </c>
    </row>
    <row r="724" spans="1:3">
      <c r="A724" s="94">
        <f t="shared" si="26"/>
        <v>721</v>
      </c>
      <c r="B724" s="87">
        <f t="shared" si="27"/>
        <v>9.8174768750000002E-2</v>
      </c>
      <c r="C724" s="87">
        <f>AVERAGE(B$4:B724)</f>
        <v>0.11117677535540829</v>
      </c>
    </row>
    <row r="725" spans="1:3">
      <c r="A725" s="94">
        <f t="shared" si="26"/>
        <v>722</v>
      </c>
      <c r="B725" s="87">
        <f t="shared" si="27"/>
        <v>9.8174768750000002E-2</v>
      </c>
      <c r="C725" s="87">
        <f>AVERAGE(B$4:B725)</f>
        <v>0.11115876703601021</v>
      </c>
    </row>
    <row r="726" spans="1:3">
      <c r="A726" s="94">
        <f t="shared" si="26"/>
        <v>723</v>
      </c>
      <c r="B726" s="87">
        <f t="shared" si="27"/>
        <v>9.8174768750000002E-2</v>
      </c>
      <c r="C726" s="87">
        <f>AVERAGE(B$4:B726)</f>
        <v>0.11114080853215681</v>
      </c>
    </row>
    <row r="727" spans="1:3">
      <c r="A727" s="94">
        <f t="shared" si="26"/>
        <v>724</v>
      </c>
      <c r="B727" s="87">
        <f t="shared" si="27"/>
        <v>9.8174768750000002E-2</v>
      </c>
      <c r="C727" s="87">
        <f>AVERAGE(B$4:B727)</f>
        <v>0.11112289963743008</v>
      </c>
    </row>
    <row r="728" spans="1:3">
      <c r="A728" s="94">
        <f t="shared" si="26"/>
        <v>725</v>
      </c>
      <c r="B728" s="87">
        <f t="shared" si="27"/>
        <v>9.8174768750000002E-2</v>
      </c>
      <c r="C728" s="87">
        <f>AVERAGE(B$4:B728)</f>
        <v>0.11110504014655086</v>
      </c>
    </row>
    <row r="729" spans="1:3">
      <c r="A729" s="94">
        <f t="shared" si="26"/>
        <v>726</v>
      </c>
      <c r="B729" s="87">
        <f t="shared" si="27"/>
        <v>9.8174768750000002E-2</v>
      </c>
      <c r="C729" s="87">
        <f>AVERAGE(B$4:B729)</f>
        <v>0.11108722985537103</v>
      </c>
    </row>
    <row r="730" spans="1:3">
      <c r="A730" s="94">
        <f t="shared" si="26"/>
        <v>727</v>
      </c>
      <c r="B730" s="87">
        <f t="shared" si="27"/>
        <v>9.8174768750000002E-2</v>
      </c>
      <c r="C730" s="87">
        <f>AVERAGE(B$4:B730)</f>
        <v>0.11106946856086571</v>
      </c>
    </row>
    <row r="731" spans="1:3">
      <c r="A731" s="94">
        <f t="shared" si="26"/>
        <v>728</v>
      </c>
      <c r="B731" s="87">
        <f t="shared" si="27"/>
        <v>9.8174768750000002E-2</v>
      </c>
      <c r="C731" s="87">
        <f>AVERAGE(B$4:B731)</f>
        <v>0.11105175606112551</v>
      </c>
    </row>
    <row r="732" spans="1:3">
      <c r="A732" s="94">
        <f t="shared" si="26"/>
        <v>729</v>
      </c>
      <c r="B732" s="87">
        <f t="shared" si="27"/>
        <v>9.8174768750000002E-2</v>
      </c>
      <c r="C732" s="87">
        <f>AVERAGE(B$4:B732)</f>
        <v>0.11103409215534893</v>
      </c>
    </row>
    <row r="733" spans="1:3">
      <c r="A733" s="94">
        <f t="shared" si="26"/>
        <v>730</v>
      </c>
      <c r="B733" s="87">
        <f t="shared" si="27"/>
        <v>9.8174768750000002E-2</v>
      </c>
      <c r="C733" s="87">
        <f>AVERAGE(B$4:B733)</f>
        <v>0.11101647664383475</v>
      </c>
    </row>
    <row r="734" spans="1:3">
      <c r="A734" s="94">
        <f t="shared" si="26"/>
        <v>731</v>
      </c>
      <c r="B734" s="87">
        <f t="shared" si="27"/>
        <v>9.8174768750000002E-2</v>
      </c>
      <c r="C734" s="87">
        <f>AVERAGE(B$4:B734)</f>
        <v>0.1109989093279745</v>
      </c>
    </row>
    <row r="735" spans="1:3">
      <c r="A735" s="94">
        <f t="shared" si="26"/>
        <v>732</v>
      </c>
      <c r="B735" s="87">
        <f t="shared" si="27"/>
        <v>9.8174768750000002E-2</v>
      </c>
      <c r="C735" s="87">
        <f>AVERAGE(B$4:B735)</f>
        <v>0.11098139001024503</v>
      </c>
    </row>
    <row r="736" spans="1:3">
      <c r="A736" s="94">
        <f t="shared" si="26"/>
        <v>733</v>
      </c>
      <c r="B736" s="87">
        <f t="shared" si="27"/>
        <v>9.8174768750000002E-2</v>
      </c>
      <c r="C736" s="87">
        <f>AVERAGE(B$4:B736)</f>
        <v>0.11096391849420104</v>
      </c>
    </row>
    <row r="737" spans="1:3">
      <c r="A737" s="94">
        <f t="shared" si="26"/>
        <v>734</v>
      </c>
      <c r="B737" s="87">
        <f t="shared" si="27"/>
        <v>9.8174768750000002E-2</v>
      </c>
      <c r="C737" s="87">
        <f>AVERAGE(B$4:B737)</f>
        <v>0.1109464945844678</v>
      </c>
    </row>
    <row r="738" spans="1:3">
      <c r="A738" s="94">
        <f t="shared" si="26"/>
        <v>735</v>
      </c>
      <c r="B738" s="87">
        <f t="shared" si="27"/>
        <v>9.8174768750000002E-2</v>
      </c>
      <c r="C738" s="87">
        <f>AVERAGE(B$4:B738)</f>
        <v>0.11092911808673382</v>
      </c>
    </row>
    <row r="739" spans="1:3">
      <c r="A739" s="94">
        <f t="shared" si="26"/>
        <v>736</v>
      </c>
      <c r="B739" s="87">
        <f t="shared" si="27"/>
        <v>9.8174768750000002E-2</v>
      </c>
      <c r="C739" s="87">
        <f>AVERAGE(B$4:B739)</f>
        <v>0.11091178880774369</v>
      </c>
    </row>
    <row r="740" spans="1:3">
      <c r="A740" s="94">
        <f t="shared" si="26"/>
        <v>737</v>
      </c>
      <c r="B740" s="87">
        <f t="shared" si="27"/>
        <v>9.8174768750000002E-2</v>
      </c>
      <c r="C740" s="87">
        <f>AVERAGE(B$4:B740)</f>
        <v>0.11089450655529086</v>
      </c>
    </row>
    <row r="741" spans="1:3">
      <c r="A741" s="94">
        <f t="shared" si="26"/>
        <v>738</v>
      </c>
      <c r="B741" s="87">
        <f t="shared" si="27"/>
        <v>9.8174768750000002E-2</v>
      </c>
      <c r="C741" s="87">
        <f>AVERAGE(B$4:B741)</f>
        <v>0.11087727113821051</v>
      </c>
    </row>
    <row r="742" spans="1:3">
      <c r="A742" s="94">
        <f t="shared" si="26"/>
        <v>739</v>
      </c>
      <c r="B742" s="87">
        <f t="shared" si="27"/>
        <v>9.8174768750000002E-2</v>
      </c>
      <c r="C742" s="87">
        <f>AVERAGE(B$4:B742)</f>
        <v>0.11086008236637261</v>
      </c>
    </row>
    <row r="743" spans="1:3">
      <c r="A743" s="94">
        <f t="shared" ref="A743:A806" si="28">A742+1</f>
        <v>740</v>
      </c>
      <c r="B743" s="87">
        <f t="shared" ref="B743:B806" si="29">B742</f>
        <v>9.8174768750000002E-2</v>
      </c>
      <c r="C743" s="87">
        <f>AVERAGE(B$4:B743)</f>
        <v>0.1108429400506748</v>
      </c>
    </row>
    <row r="744" spans="1:3">
      <c r="A744" s="94">
        <f t="shared" si="28"/>
        <v>741</v>
      </c>
      <c r="B744" s="87">
        <f t="shared" si="29"/>
        <v>9.8174768750000002E-2</v>
      </c>
      <c r="C744" s="87">
        <f>AVERAGE(B$4:B744)</f>
        <v>0.11082584400303556</v>
      </c>
    </row>
    <row r="745" spans="1:3">
      <c r="A745" s="94">
        <f t="shared" si="28"/>
        <v>742</v>
      </c>
      <c r="B745" s="87">
        <f t="shared" si="29"/>
        <v>9.8174768750000002E-2</v>
      </c>
      <c r="C745" s="87">
        <f>AVERAGE(B$4:B745)</f>
        <v>0.11080879403638727</v>
      </c>
    </row>
    <row r="746" spans="1:3">
      <c r="A746" s="94">
        <f t="shared" si="28"/>
        <v>743</v>
      </c>
      <c r="B746" s="87">
        <f t="shared" si="29"/>
        <v>9.8174768750000002E-2</v>
      </c>
      <c r="C746" s="87">
        <f>AVERAGE(B$4:B746)</f>
        <v>0.11079178996466939</v>
      </c>
    </row>
    <row r="747" spans="1:3">
      <c r="A747" s="94">
        <f t="shared" si="28"/>
        <v>744</v>
      </c>
      <c r="B747" s="87">
        <f t="shared" si="29"/>
        <v>9.8174768750000002E-2</v>
      </c>
      <c r="C747" s="87">
        <f>AVERAGE(B$4:B747)</f>
        <v>0.11077483160282171</v>
      </c>
    </row>
    <row r="748" spans="1:3">
      <c r="A748" s="94">
        <f t="shared" si="28"/>
        <v>745</v>
      </c>
      <c r="B748" s="87">
        <f t="shared" si="29"/>
        <v>9.8174768750000002E-2</v>
      </c>
      <c r="C748" s="87">
        <f>AVERAGE(B$4:B748)</f>
        <v>0.11075791876677765</v>
      </c>
    </row>
    <row r="749" spans="1:3">
      <c r="A749" s="94">
        <f t="shared" si="28"/>
        <v>746</v>
      </c>
      <c r="B749" s="87">
        <f t="shared" si="29"/>
        <v>9.8174768750000002E-2</v>
      </c>
      <c r="C749" s="87">
        <f>AVERAGE(B$4:B749)</f>
        <v>0.11074105127345757</v>
      </c>
    </row>
    <row r="750" spans="1:3">
      <c r="A750" s="94">
        <f t="shared" si="28"/>
        <v>747</v>
      </c>
      <c r="B750" s="87">
        <f t="shared" si="29"/>
        <v>9.8174768750000002E-2</v>
      </c>
      <c r="C750" s="87">
        <f>AVERAGE(B$4:B750)</f>
        <v>0.11072422894076218</v>
      </c>
    </row>
    <row r="751" spans="1:3">
      <c r="A751" s="94">
        <f t="shared" si="28"/>
        <v>748</v>
      </c>
      <c r="B751" s="87">
        <f t="shared" si="29"/>
        <v>9.8174768750000002E-2</v>
      </c>
      <c r="C751" s="87">
        <f>AVERAGE(B$4:B751)</f>
        <v>0.11070745158756597</v>
      </c>
    </row>
    <row r="752" spans="1:3">
      <c r="A752" s="94">
        <f t="shared" si="28"/>
        <v>749</v>
      </c>
      <c r="B752" s="87">
        <f t="shared" si="29"/>
        <v>9.8174768750000002E-2</v>
      </c>
      <c r="C752" s="87">
        <f>AVERAGE(B$4:B752)</f>
        <v>0.11069071903371074</v>
      </c>
    </row>
    <row r="753" spans="1:3">
      <c r="A753" s="94">
        <f t="shared" si="28"/>
        <v>750</v>
      </c>
      <c r="B753" s="87">
        <f t="shared" si="29"/>
        <v>9.8174768750000002E-2</v>
      </c>
      <c r="C753" s="87">
        <f>AVERAGE(B$4:B753)</f>
        <v>0.11067403109999913</v>
      </c>
    </row>
    <row r="754" spans="1:3">
      <c r="A754" s="94">
        <f t="shared" si="28"/>
        <v>751</v>
      </c>
      <c r="B754" s="87">
        <f t="shared" si="29"/>
        <v>9.8174768750000002E-2</v>
      </c>
      <c r="C754" s="87">
        <f>AVERAGE(B$4:B754)</f>
        <v>0.1106573876081882</v>
      </c>
    </row>
    <row r="755" spans="1:3">
      <c r="A755" s="94">
        <f t="shared" si="28"/>
        <v>752</v>
      </c>
      <c r="B755" s="87">
        <f t="shared" si="29"/>
        <v>9.8174768750000002E-2</v>
      </c>
      <c r="C755" s="87">
        <f>AVERAGE(B$4:B755)</f>
        <v>0.11064078838098317</v>
      </c>
    </row>
    <row r="756" spans="1:3">
      <c r="A756" s="94">
        <f t="shared" si="28"/>
        <v>753</v>
      </c>
      <c r="B756" s="87">
        <f t="shared" si="29"/>
        <v>9.8174768750000002E-2</v>
      </c>
      <c r="C756" s="87">
        <f>AVERAGE(B$4:B756)</f>
        <v>0.11062423324203099</v>
      </c>
    </row>
    <row r="757" spans="1:3">
      <c r="A757" s="94">
        <f t="shared" si="28"/>
        <v>754</v>
      </c>
      <c r="B757" s="87">
        <f t="shared" si="29"/>
        <v>9.8174768750000002E-2</v>
      </c>
      <c r="C757" s="87">
        <f>AVERAGE(B$4:B757)</f>
        <v>0.11060772201591425</v>
      </c>
    </row>
    <row r="758" spans="1:3">
      <c r="A758" s="94">
        <f t="shared" si="28"/>
        <v>755</v>
      </c>
      <c r="B758" s="87">
        <f t="shared" si="29"/>
        <v>9.8174768750000002E-2</v>
      </c>
      <c r="C758" s="87">
        <f>AVERAGE(B$4:B758)</f>
        <v>0.11059125452814482</v>
      </c>
    </row>
    <row r="759" spans="1:3">
      <c r="A759" s="94">
        <f t="shared" si="28"/>
        <v>756</v>
      </c>
      <c r="B759" s="87">
        <f t="shared" si="29"/>
        <v>9.8174768750000002E-2</v>
      </c>
      <c r="C759" s="87">
        <f>AVERAGE(B$4:B759)</f>
        <v>0.11057483060515785</v>
      </c>
    </row>
    <row r="760" spans="1:3">
      <c r="A760" s="94">
        <f t="shared" si="28"/>
        <v>757</v>
      </c>
      <c r="B760" s="87">
        <f t="shared" si="29"/>
        <v>9.8174768750000002E-2</v>
      </c>
      <c r="C760" s="87">
        <f>AVERAGE(B$4:B760)</f>
        <v>0.11055845007430559</v>
      </c>
    </row>
    <row r="761" spans="1:3">
      <c r="A761" s="94">
        <f t="shared" si="28"/>
        <v>758</v>
      </c>
      <c r="B761" s="87">
        <f t="shared" si="29"/>
        <v>9.8174768750000002E-2</v>
      </c>
      <c r="C761" s="87">
        <f>AVERAGE(B$4:B761)</f>
        <v>0.11054211276385137</v>
      </c>
    </row>
    <row r="762" spans="1:3">
      <c r="A762" s="94">
        <f t="shared" si="28"/>
        <v>759</v>
      </c>
      <c r="B762" s="87">
        <f t="shared" si="29"/>
        <v>9.8174768750000002E-2</v>
      </c>
      <c r="C762" s="87">
        <f>AVERAGE(B$4:B762)</f>
        <v>0.11052581850296356</v>
      </c>
    </row>
    <row r="763" spans="1:3">
      <c r="A763" s="94">
        <f t="shared" si="28"/>
        <v>760</v>
      </c>
      <c r="B763" s="87">
        <f t="shared" si="29"/>
        <v>9.8174768750000002E-2</v>
      </c>
      <c r="C763" s="87">
        <f>AVERAGE(B$4:B763)</f>
        <v>0.11050956712170965</v>
      </c>
    </row>
    <row r="764" spans="1:3">
      <c r="A764" s="94">
        <f t="shared" si="28"/>
        <v>761</v>
      </c>
      <c r="B764" s="87">
        <f t="shared" si="29"/>
        <v>9.8174768750000002E-2</v>
      </c>
      <c r="C764" s="87">
        <f>AVERAGE(B$4:B764)</f>
        <v>0.11049335845105038</v>
      </c>
    </row>
    <row r="765" spans="1:3">
      <c r="A765" s="94">
        <f t="shared" si="28"/>
        <v>762</v>
      </c>
      <c r="B765" s="87">
        <f t="shared" si="29"/>
        <v>9.8174768750000002E-2</v>
      </c>
      <c r="C765" s="87">
        <f>AVERAGE(B$4:B765)</f>
        <v>0.11047719232283378</v>
      </c>
    </row>
    <row r="766" spans="1:3">
      <c r="A766" s="94">
        <f t="shared" si="28"/>
        <v>763</v>
      </c>
      <c r="B766" s="87">
        <f t="shared" si="29"/>
        <v>9.8174768750000002E-2</v>
      </c>
      <c r="C766" s="87">
        <f>AVERAGE(B$4:B766)</f>
        <v>0.11046106856978942</v>
      </c>
    </row>
    <row r="767" spans="1:3">
      <c r="A767" s="94">
        <f t="shared" si="28"/>
        <v>764</v>
      </c>
      <c r="B767" s="87">
        <f t="shared" si="29"/>
        <v>9.8174768750000002E-2</v>
      </c>
      <c r="C767" s="87">
        <f>AVERAGE(B$4:B767)</f>
        <v>0.11044498702552269</v>
      </c>
    </row>
    <row r="768" spans="1:3">
      <c r="A768" s="94">
        <f t="shared" si="28"/>
        <v>765</v>
      </c>
      <c r="B768" s="87">
        <f t="shared" si="29"/>
        <v>9.8174768750000002E-2</v>
      </c>
      <c r="C768" s="87">
        <f>AVERAGE(B$4:B768)</f>
        <v>0.11042894752450892</v>
      </c>
    </row>
    <row r="769" spans="1:3">
      <c r="A769" s="94">
        <f t="shared" si="28"/>
        <v>766</v>
      </c>
      <c r="B769" s="87">
        <f t="shared" si="29"/>
        <v>9.8174768750000002E-2</v>
      </c>
      <c r="C769" s="87">
        <f>AVERAGE(B$4:B769)</f>
        <v>0.1104129499020879</v>
      </c>
    </row>
    <row r="770" spans="1:3">
      <c r="A770" s="94">
        <f t="shared" si="28"/>
        <v>767</v>
      </c>
      <c r="B770" s="87">
        <f t="shared" si="29"/>
        <v>9.8174768750000002E-2</v>
      </c>
      <c r="C770" s="87">
        <f>AVERAGE(B$4:B770)</f>
        <v>0.11039699399445806</v>
      </c>
    </row>
    <row r="771" spans="1:3">
      <c r="A771" s="94">
        <f t="shared" si="28"/>
        <v>768</v>
      </c>
      <c r="B771" s="87">
        <f t="shared" si="29"/>
        <v>9.8174768750000002E-2</v>
      </c>
      <c r="C771" s="87">
        <f>AVERAGE(B$4:B771)</f>
        <v>0.110381079638671</v>
      </c>
    </row>
    <row r="772" spans="1:3">
      <c r="A772" s="94">
        <f t="shared" si="28"/>
        <v>769</v>
      </c>
      <c r="B772" s="87">
        <f t="shared" si="29"/>
        <v>9.8174768750000002E-2</v>
      </c>
      <c r="C772" s="87">
        <f>AVERAGE(B$4:B772)</f>
        <v>0.11036520667262591</v>
      </c>
    </row>
    <row r="773" spans="1:3">
      <c r="A773" s="94">
        <f t="shared" si="28"/>
        <v>770</v>
      </c>
      <c r="B773" s="87">
        <f t="shared" si="29"/>
        <v>9.8174768750000002E-2</v>
      </c>
      <c r="C773" s="87">
        <f>AVERAGE(B$4:B773)</f>
        <v>0.11034937493506405</v>
      </c>
    </row>
    <row r="774" spans="1:3">
      <c r="A774" s="94">
        <f t="shared" si="28"/>
        <v>771</v>
      </c>
      <c r="B774" s="87">
        <f t="shared" si="29"/>
        <v>9.8174768750000002E-2</v>
      </c>
      <c r="C774" s="87">
        <f>AVERAGE(B$4:B774)</f>
        <v>0.11033358426556332</v>
      </c>
    </row>
    <row r="775" spans="1:3">
      <c r="A775" s="94">
        <f t="shared" si="28"/>
        <v>772</v>
      </c>
      <c r="B775" s="87">
        <f t="shared" si="29"/>
        <v>9.8174768750000002E-2</v>
      </c>
      <c r="C775" s="87">
        <f>AVERAGE(B$4:B775)</f>
        <v>0.11031783450453281</v>
      </c>
    </row>
    <row r="776" spans="1:3">
      <c r="A776" s="94">
        <f t="shared" si="28"/>
        <v>773</v>
      </c>
      <c r="B776" s="87">
        <f t="shared" si="29"/>
        <v>9.8174768750000002E-2</v>
      </c>
      <c r="C776" s="87">
        <f>AVERAGE(B$4:B776)</f>
        <v>0.11030212549320741</v>
      </c>
    </row>
    <row r="777" spans="1:3">
      <c r="A777" s="94">
        <f t="shared" si="28"/>
        <v>774</v>
      </c>
      <c r="B777" s="87">
        <f t="shared" si="29"/>
        <v>9.8174768750000002E-2</v>
      </c>
      <c r="C777" s="87">
        <f>AVERAGE(B$4:B777)</f>
        <v>0.11028645707364253</v>
      </c>
    </row>
    <row r="778" spans="1:3">
      <c r="A778" s="94">
        <f t="shared" si="28"/>
        <v>775</v>
      </c>
      <c r="B778" s="87">
        <f t="shared" si="29"/>
        <v>9.8174768750000002E-2</v>
      </c>
      <c r="C778" s="87">
        <f>AVERAGE(B$4:B778)</f>
        <v>0.1102708290887088</v>
      </c>
    </row>
    <row r="779" spans="1:3">
      <c r="A779" s="94">
        <f t="shared" si="28"/>
        <v>776</v>
      </c>
      <c r="B779" s="87">
        <f t="shared" si="29"/>
        <v>9.8174768750000002E-2</v>
      </c>
      <c r="C779" s="87">
        <f>AVERAGE(B$4:B779)</f>
        <v>0.11025524138208675</v>
      </c>
    </row>
    <row r="780" spans="1:3">
      <c r="A780" s="94">
        <f t="shared" si="28"/>
        <v>777</v>
      </c>
      <c r="B780" s="87">
        <f t="shared" si="29"/>
        <v>9.8174768750000002E-2</v>
      </c>
      <c r="C780" s="87">
        <f>AVERAGE(B$4:B780)</f>
        <v>0.11023969379826166</v>
      </c>
    </row>
    <row r="781" spans="1:3">
      <c r="A781" s="94">
        <f t="shared" si="28"/>
        <v>778</v>
      </c>
      <c r="B781" s="87">
        <f t="shared" si="29"/>
        <v>9.8174768750000002E-2</v>
      </c>
      <c r="C781" s="87">
        <f>AVERAGE(B$4:B781)</f>
        <v>0.1102241861825184</v>
      </c>
    </row>
    <row r="782" spans="1:3">
      <c r="A782" s="94">
        <f t="shared" si="28"/>
        <v>779</v>
      </c>
      <c r="B782" s="87">
        <f t="shared" si="29"/>
        <v>9.8174768750000002E-2</v>
      </c>
      <c r="C782" s="87">
        <f>AVERAGE(B$4:B782)</f>
        <v>0.11020871838093622</v>
      </c>
    </row>
    <row r="783" spans="1:3">
      <c r="A783" s="94">
        <f t="shared" si="28"/>
        <v>780</v>
      </c>
      <c r="B783" s="87">
        <f t="shared" si="29"/>
        <v>9.8174768750000002E-2</v>
      </c>
      <c r="C783" s="87">
        <f>AVERAGE(B$4:B783)</f>
        <v>0.11019329024038374</v>
      </c>
    </row>
    <row r="784" spans="1:3">
      <c r="A784" s="94">
        <f t="shared" si="28"/>
        <v>781</v>
      </c>
      <c r="B784" s="87">
        <f t="shared" si="29"/>
        <v>9.8174768750000002E-2</v>
      </c>
      <c r="C784" s="87">
        <f>AVERAGE(B$4:B784)</f>
        <v>0.11017790160851385</v>
      </c>
    </row>
    <row r="785" spans="1:3">
      <c r="A785" s="94">
        <f t="shared" si="28"/>
        <v>782</v>
      </c>
      <c r="B785" s="87">
        <f t="shared" si="29"/>
        <v>9.8174768750000002E-2</v>
      </c>
      <c r="C785" s="87">
        <f>AVERAGE(B$4:B785)</f>
        <v>0.11016255233375871</v>
      </c>
    </row>
    <row r="786" spans="1:3">
      <c r="A786" s="94">
        <f t="shared" si="28"/>
        <v>783</v>
      </c>
      <c r="B786" s="87">
        <f t="shared" si="29"/>
        <v>9.8174768750000002E-2</v>
      </c>
      <c r="C786" s="87">
        <f>AVERAGE(B$4:B786)</f>
        <v>0.1101472422653248</v>
      </c>
    </row>
    <row r="787" spans="1:3">
      <c r="A787" s="94">
        <f t="shared" si="28"/>
        <v>784</v>
      </c>
      <c r="B787" s="87">
        <f t="shared" si="29"/>
        <v>9.8174768750000002E-2</v>
      </c>
      <c r="C787" s="87">
        <f>AVERAGE(B$4:B787)</f>
        <v>0.1101319712531879</v>
      </c>
    </row>
    <row r="788" spans="1:3">
      <c r="A788" s="94">
        <f t="shared" si="28"/>
        <v>785</v>
      </c>
      <c r="B788" s="87">
        <f t="shared" si="29"/>
        <v>9.8174768750000002E-2</v>
      </c>
      <c r="C788" s="87">
        <f>AVERAGE(B$4:B788)</f>
        <v>0.1101167391480883</v>
      </c>
    </row>
    <row r="789" spans="1:3">
      <c r="A789" s="94">
        <f t="shared" si="28"/>
        <v>786</v>
      </c>
      <c r="B789" s="87">
        <f t="shared" si="29"/>
        <v>9.8174768750000002E-2</v>
      </c>
      <c r="C789" s="87">
        <f>AVERAGE(B$4:B789)</f>
        <v>0.11010154580152584</v>
      </c>
    </row>
    <row r="790" spans="1:3">
      <c r="A790" s="94">
        <f t="shared" si="28"/>
        <v>787</v>
      </c>
      <c r="B790" s="87">
        <f t="shared" si="29"/>
        <v>9.8174768750000002E-2</v>
      </c>
      <c r="C790" s="87">
        <f>AVERAGE(B$4:B790)</f>
        <v>0.11008639106575516</v>
      </c>
    </row>
    <row r="791" spans="1:3">
      <c r="A791" s="94">
        <f t="shared" si="28"/>
        <v>788</v>
      </c>
      <c r="B791" s="87">
        <f t="shared" si="29"/>
        <v>9.8174768750000002E-2</v>
      </c>
      <c r="C791" s="87">
        <f>AVERAGE(B$4:B791)</f>
        <v>0.11007127479378084</v>
      </c>
    </row>
    <row r="792" spans="1:3">
      <c r="A792" s="94">
        <f t="shared" si="28"/>
        <v>789</v>
      </c>
      <c r="B792" s="87">
        <f t="shared" si="29"/>
        <v>9.8174768750000002E-2</v>
      </c>
      <c r="C792" s="87">
        <f>AVERAGE(B$4:B792)</f>
        <v>0.11005619683935274</v>
      </c>
    </row>
    <row r="793" spans="1:3">
      <c r="A793" s="94">
        <f t="shared" si="28"/>
        <v>790</v>
      </c>
      <c r="B793" s="87">
        <f t="shared" si="29"/>
        <v>9.8174768750000002E-2</v>
      </c>
      <c r="C793" s="87">
        <f>AVERAGE(B$4:B793)</f>
        <v>0.11004115705696114</v>
      </c>
    </row>
    <row r="794" spans="1:3">
      <c r="A794" s="94">
        <f t="shared" si="28"/>
        <v>791</v>
      </c>
      <c r="B794" s="87">
        <f t="shared" si="29"/>
        <v>9.8174768750000002E-2</v>
      </c>
      <c r="C794" s="87">
        <f>AVERAGE(B$4:B794)</f>
        <v>0.11002615530183224</v>
      </c>
    </row>
    <row r="795" spans="1:3">
      <c r="A795" s="94">
        <f t="shared" si="28"/>
        <v>792</v>
      </c>
      <c r="B795" s="87">
        <f t="shared" si="29"/>
        <v>9.8174768750000002E-2</v>
      </c>
      <c r="C795" s="87">
        <f>AVERAGE(B$4:B795)</f>
        <v>0.11001119142992336</v>
      </c>
    </row>
    <row r="796" spans="1:3">
      <c r="A796" s="94">
        <f t="shared" si="28"/>
        <v>793</v>
      </c>
      <c r="B796" s="87">
        <f t="shared" si="29"/>
        <v>9.8174768750000002E-2</v>
      </c>
      <c r="C796" s="87">
        <f>AVERAGE(B$4:B796)</f>
        <v>0.10999626529791841</v>
      </c>
    </row>
    <row r="797" spans="1:3">
      <c r="A797" s="94">
        <f t="shared" si="28"/>
        <v>794</v>
      </c>
      <c r="B797" s="87">
        <f t="shared" si="29"/>
        <v>9.8174768750000002E-2</v>
      </c>
      <c r="C797" s="87">
        <f>AVERAGE(B$4:B797)</f>
        <v>0.1099813767632233</v>
      </c>
    </row>
    <row r="798" spans="1:3">
      <c r="A798" s="94">
        <f t="shared" si="28"/>
        <v>795</v>
      </c>
      <c r="B798" s="87">
        <f t="shared" si="29"/>
        <v>9.8174768750000002E-2</v>
      </c>
      <c r="C798" s="87">
        <f>AVERAGE(B$4:B798)</f>
        <v>0.10996652568396138</v>
      </c>
    </row>
    <row r="799" spans="1:3">
      <c r="A799" s="94">
        <f t="shared" si="28"/>
        <v>796</v>
      </c>
      <c r="B799" s="87">
        <f t="shared" si="29"/>
        <v>9.8174768750000002E-2</v>
      </c>
      <c r="C799" s="87">
        <f>AVERAGE(B$4:B799)</f>
        <v>0.10995171191896896</v>
      </c>
    </row>
    <row r="800" spans="1:3">
      <c r="A800" s="94">
        <f t="shared" si="28"/>
        <v>797</v>
      </c>
      <c r="B800" s="87">
        <f t="shared" si="29"/>
        <v>9.8174768750000002E-2</v>
      </c>
      <c r="C800" s="87">
        <f>AVERAGE(B$4:B800)</f>
        <v>0.10993693532779084</v>
      </c>
    </row>
    <row r="801" spans="1:3">
      <c r="A801" s="94">
        <f t="shared" si="28"/>
        <v>798</v>
      </c>
      <c r="B801" s="87">
        <f t="shared" si="29"/>
        <v>9.8174768750000002E-2</v>
      </c>
      <c r="C801" s="87">
        <f>AVERAGE(B$4:B801)</f>
        <v>0.10992219577067582</v>
      </c>
    </row>
    <row r="802" spans="1:3">
      <c r="A802" s="94">
        <f t="shared" si="28"/>
        <v>799</v>
      </c>
      <c r="B802" s="87">
        <f t="shared" si="29"/>
        <v>9.8174768750000002E-2</v>
      </c>
      <c r="C802" s="87">
        <f>AVERAGE(B$4:B802)</f>
        <v>0.10990749310857234</v>
      </c>
    </row>
    <row r="803" spans="1:3">
      <c r="A803" s="94">
        <f t="shared" si="28"/>
        <v>800</v>
      </c>
      <c r="B803" s="87">
        <f t="shared" si="29"/>
        <v>9.8174768750000002E-2</v>
      </c>
      <c r="C803" s="87">
        <f>AVERAGE(B$4:B803)</f>
        <v>0.10989282720312411</v>
      </c>
    </row>
    <row r="804" spans="1:3">
      <c r="A804" s="94">
        <f t="shared" si="28"/>
        <v>801</v>
      </c>
      <c r="B804" s="87">
        <f t="shared" si="29"/>
        <v>9.8174768750000002E-2</v>
      </c>
      <c r="C804" s="87">
        <f>AVERAGE(B$4:B804)</f>
        <v>0.10987819791666578</v>
      </c>
    </row>
    <row r="805" spans="1:3">
      <c r="A805" s="94">
        <f t="shared" si="28"/>
        <v>802</v>
      </c>
      <c r="B805" s="87">
        <f t="shared" si="29"/>
        <v>9.8174768750000002E-2</v>
      </c>
      <c r="C805" s="87">
        <f>AVERAGE(B$4:B805)</f>
        <v>0.10986360511221857</v>
      </c>
    </row>
    <row r="806" spans="1:3">
      <c r="A806" s="94">
        <f t="shared" si="28"/>
        <v>803</v>
      </c>
      <c r="B806" s="87">
        <f t="shared" si="29"/>
        <v>9.8174768750000002E-2</v>
      </c>
      <c r="C806" s="87">
        <f>AVERAGE(B$4:B806)</f>
        <v>0.10984904865348603</v>
      </c>
    </row>
    <row r="807" spans="1:3">
      <c r="A807" s="94">
        <f t="shared" ref="A807:A870" si="30">A806+1</f>
        <v>804</v>
      </c>
      <c r="B807" s="87">
        <f t="shared" ref="B807:B870" si="31">B806</f>
        <v>9.8174768750000002E-2</v>
      </c>
      <c r="C807" s="87">
        <f>AVERAGE(B$4:B807)</f>
        <v>0.10983452840484986</v>
      </c>
    </row>
    <row r="808" spans="1:3">
      <c r="A808" s="94">
        <f t="shared" si="30"/>
        <v>805</v>
      </c>
      <c r="B808" s="87">
        <f t="shared" si="31"/>
        <v>9.8174768750000002E-2</v>
      </c>
      <c r="C808" s="87">
        <f>AVERAGE(B$4:B808)</f>
        <v>0.10982004423136557</v>
      </c>
    </row>
    <row r="809" spans="1:3">
      <c r="A809" s="94">
        <f t="shared" si="30"/>
        <v>806</v>
      </c>
      <c r="B809" s="87">
        <f t="shared" si="31"/>
        <v>9.8174768750000002E-2</v>
      </c>
      <c r="C809" s="87">
        <f>AVERAGE(B$4:B809)</f>
        <v>0.10980559599875842</v>
      </c>
    </row>
    <row r="810" spans="1:3">
      <c r="A810" s="94">
        <f t="shared" si="30"/>
        <v>807</v>
      </c>
      <c r="B810" s="87">
        <f t="shared" si="31"/>
        <v>9.8174768750000002E-2</v>
      </c>
      <c r="C810" s="87">
        <f>AVERAGE(B$4:B810)</f>
        <v>0.10979118357341919</v>
      </c>
    </row>
    <row r="811" spans="1:3">
      <c r="A811" s="94">
        <f t="shared" si="30"/>
        <v>808</v>
      </c>
      <c r="B811" s="87">
        <f t="shared" si="31"/>
        <v>9.8174768750000002E-2</v>
      </c>
      <c r="C811" s="87">
        <f>AVERAGE(B$4:B811)</f>
        <v>0.10977680682240011</v>
      </c>
    </row>
    <row r="812" spans="1:3">
      <c r="A812" s="94">
        <f t="shared" si="30"/>
        <v>809</v>
      </c>
      <c r="B812" s="87">
        <f t="shared" si="31"/>
        <v>9.8174768750000002E-2</v>
      </c>
      <c r="C812" s="87">
        <f>AVERAGE(B$4:B812)</f>
        <v>0.10976246561341073</v>
      </c>
    </row>
    <row r="813" spans="1:3">
      <c r="A813" s="94">
        <f t="shared" si="30"/>
        <v>810</v>
      </c>
      <c r="B813" s="87">
        <f t="shared" si="31"/>
        <v>9.8174768750000002E-2</v>
      </c>
      <c r="C813" s="87">
        <f>AVERAGE(B$4:B813)</f>
        <v>0.10974815981481394</v>
      </c>
    </row>
    <row r="814" spans="1:3">
      <c r="A814" s="94">
        <f t="shared" si="30"/>
        <v>811</v>
      </c>
      <c r="B814" s="87">
        <f t="shared" si="31"/>
        <v>9.8174768750000002E-2</v>
      </c>
      <c r="C814" s="87">
        <f>AVERAGE(B$4:B814)</f>
        <v>0.10973388929562181</v>
      </c>
    </row>
    <row r="815" spans="1:3">
      <c r="A815" s="94">
        <f t="shared" si="30"/>
        <v>812</v>
      </c>
      <c r="B815" s="87">
        <f t="shared" si="31"/>
        <v>9.8174768750000002E-2</v>
      </c>
      <c r="C815" s="87">
        <f>AVERAGE(B$4:B815)</f>
        <v>0.10971965392549173</v>
      </c>
    </row>
    <row r="816" spans="1:3">
      <c r="A816" s="94">
        <f t="shared" si="30"/>
        <v>813</v>
      </c>
      <c r="B816" s="87">
        <f t="shared" si="31"/>
        <v>9.8174768750000002E-2</v>
      </c>
      <c r="C816" s="87">
        <f>AVERAGE(B$4:B816)</f>
        <v>0.10970545357472236</v>
      </c>
    </row>
    <row r="817" spans="1:3">
      <c r="A817" s="94">
        <f t="shared" si="30"/>
        <v>814</v>
      </c>
      <c r="B817" s="87">
        <f t="shared" si="31"/>
        <v>9.8174768750000002E-2</v>
      </c>
      <c r="C817" s="87">
        <f>AVERAGE(B$4:B817)</f>
        <v>0.10969128811424973</v>
      </c>
    </row>
    <row r="818" spans="1:3">
      <c r="A818" s="94">
        <f t="shared" si="30"/>
        <v>815</v>
      </c>
      <c r="B818" s="87">
        <f t="shared" si="31"/>
        <v>9.8174768750000002E-2</v>
      </c>
      <c r="C818" s="87">
        <f>AVERAGE(B$4:B818)</f>
        <v>0.10967715741564328</v>
      </c>
    </row>
    <row r="819" spans="1:3">
      <c r="A819" s="94">
        <f t="shared" si="30"/>
        <v>816</v>
      </c>
      <c r="B819" s="87">
        <f t="shared" si="31"/>
        <v>9.8174768750000002E-2</v>
      </c>
      <c r="C819" s="87">
        <f>AVERAGE(B$4:B819)</f>
        <v>0.10966306135110206</v>
      </c>
    </row>
    <row r="820" spans="1:3">
      <c r="A820" s="94">
        <f t="shared" si="30"/>
        <v>817</v>
      </c>
      <c r="B820" s="87">
        <f t="shared" si="31"/>
        <v>9.8174768750000002E-2</v>
      </c>
      <c r="C820" s="87">
        <f>AVERAGE(B$4:B820)</f>
        <v>0.10964899979345076</v>
      </c>
    </row>
    <row r="821" spans="1:3">
      <c r="A821" s="94">
        <f t="shared" si="30"/>
        <v>818</v>
      </c>
      <c r="B821" s="87">
        <f t="shared" si="31"/>
        <v>9.8174768750000002E-2</v>
      </c>
      <c r="C821" s="87">
        <f>AVERAGE(B$4:B821)</f>
        <v>0.10963497261613603</v>
      </c>
    </row>
    <row r="822" spans="1:3">
      <c r="A822" s="94">
        <f t="shared" si="30"/>
        <v>819</v>
      </c>
      <c r="B822" s="87">
        <f t="shared" si="31"/>
        <v>9.8174768750000002E-2</v>
      </c>
      <c r="C822" s="87">
        <f>AVERAGE(B$4:B822)</f>
        <v>0.10962097969322256</v>
      </c>
    </row>
    <row r="823" spans="1:3">
      <c r="A823" s="94">
        <f t="shared" si="30"/>
        <v>820</v>
      </c>
      <c r="B823" s="87">
        <f t="shared" si="31"/>
        <v>9.8174768750000002E-2</v>
      </c>
      <c r="C823" s="87">
        <f>AVERAGE(B$4:B823)</f>
        <v>0.10960702089938935</v>
      </c>
    </row>
    <row r="824" spans="1:3">
      <c r="A824" s="94">
        <f t="shared" si="30"/>
        <v>821</v>
      </c>
      <c r="B824" s="87">
        <f t="shared" si="31"/>
        <v>9.8174768750000002E-2</v>
      </c>
      <c r="C824" s="87">
        <f>AVERAGE(B$4:B824)</f>
        <v>0.10959309610992603</v>
      </c>
    </row>
    <row r="825" spans="1:3">
      <c r="A825" s="94">
        <f t="shared" si="30"/>
        <v>822</v>
      </c>
      <c r="B825" s="87">
        <f t="shared" si="31"/>
        <v>9.8174768750000002E-2</v>
      </c>
      <c r="C825" s="87">
        <f>AVERAGE(B$4:B825)</f>
        <v>0.10957920520072904</v>
      </c>
    </row>
    <row r="826" spans="1:3">
      <c r="A826" s="94">
        <f t="shared" si="30"/>
        <v>823</v>
      </c>
      <c r="B826" s="87">
        <f t="shared" si="31"/>
        <v>9.8174768750000002E-2</v>
      </c>
      <c r="C826" s="87">
        <f>AVERAGE(B$4:B826)</f>
        <v>0.10956534804829803</v>
      </c>
    </row>
    <row r="827" spans="1:3">
      <c r="A827" s="94">
        <f t="shared" si="30"/>
        <v>824</v>
      </c>
      <c r="B827" s="87">
        <f t="shared" si="31"/>
        <v>9.8174768750000002E-2</v>
      </c>
      <c r="C827" s="87">
        <f>AVERAGE(B$4:B827)</f>
        <v>0.10955152452973212</v>
      </c>
    </row>
    <row r="828" spans="1:3">
      <c r="A828" s="94">
        <f t="shared" si="30"/>
        <v>825</v>
      </c>
      <c r="B828" s="87">
        <f t="shared" si="31"/>
        <v>9.8174768750000002E-2</v>
      </c>
      <c r="C828" s="87">
        <f>AVERAGE(B$4:B828)</f>
        <v>0.10953773452272639</v>
      </c>
    </row>
    <row r="829" spans="1:3">
      <c r="A829" s="94">
        <f t="shared" si="30"/>
        <v>826</v>
      </c>
      <c r="B829" s="87">
        <f t="shared" si="31"/>
        <v>9.8174768750000002E-2</v>
      </c>
      <c r="C829" s="87">
        <f>AVERAGE(B$4:B829)</f>
        <v>0.10952397790556812</v>
      </c>
    </row>
    <row r="830" spans="1:3">
      <c r="A830" s="94">
        <f t="shared" si="30"/>
        <v>827</v>
      </c>
      <c r="B830" s="87">
        <f t="shared" si="31"/>
        <v>9.8174768750000002E-2</v>
      </c>
      <c r="C830" s="87">
        <f>AVERAGE(B$4:B830)</f>
        <v>0.10951025455713333</v>
      </c>
    </row>
    <row r="831" spans="1:3">
      <c r="A831" s="94">
        <f t="shared" si="30"/>
        <v>828</v>
      </c>
      <c r="B831" s="87">
        <f t="shared" si="31"/>
        <v>9.8174768750000002E-2</v>
      </c>
      <c r="C831" s="87">
        <f>AVERAGE(B$4:B831)</f>
        <v>0.10949656435688317</v>
      </c>
    </row>
    <row r="832" spans="1:3">
      <c r="A832" s="94">
        <f t="shared" si="30"/>
        <v>829</v>
      </c>
      <c r="B832" s="87">
        <f t="shared" si="31"/>
        <v>9.8174768750000002E-2</v>
      </c>
      <c r="C832" s="87">
        <f>AVERAGE(B$4:B832)</f>
        <v>0.1094829071848604</v>
      </c>
    </row>
    <row r="833" spans="1:3">
      <c r="A833" s="94">
        <f t="shared" si="30"/>
        <v>830</v>
      </c>
      <c r="B833" s="87">
        <f t="shared" si="31"/>
        <v>9.8174768750000002E-2</v>
      </c>
      <c r="C833" s="87">
        <f>AVERAGE(B$4:B833)</f>
        <v>0.10946928292168585</v>
      </c>
    </row>
    <row r="834" spans="1:3">
      <c r="A834" s="94">
        <f t="shared" si="30"/>
        <v>831</v>
      </c>
      <c r="B834" s="87">
        <f t="shared" si="31"/>
        <v>9.8174768750000002E-2</v>
      </c>
      <c r="C834" s="87">
        <f>AVERAGE(B$4:B834)</f>
        <v>0.10945569144855506</v>
      </c>
    </row>
    <row r="835" spans="1:3">
      <c r="A835" s="94">
        <f t="shared" si="30"/>
        <v>832</v>
      </c>
      <c r="B835" s="87">
        <f t="shared" si="31"/>
        <v>9.8174768750000002E-2</v>
      </c>
      <c r="C835" s="87">
        <f>AVERAGE(B$4:B835)</f>
        <v>0.10944213264723469</v>
      </c>
    </row>
    <row r="836" spans="1:3">
      <c r="A836" s="94">
        <f t="shared" si="30"/>
        <v>833</v>
      </c>
      <c r="B836" s="87">
        <f t="shared" si="31"/>
        <v>9.8174768750000002E-2</v>
      </c>
      <c r="C836" s="87">
        <f>AVERAGE(B$4:B836)</f>
        <v>0.10942860640005914</v>
      </c>
    </row>
    <row r="837" spans="1:3">
      <c r="A837" s="94">
        <f t="shared" si="30"/>
        <v>834</v>
      </c>
      <c r="B837" s="87">
        <f t="shared" si="31"/>
        <v>9.8174768750000002E-2</v>
      </c>
      <c r="C837" s="87">
        <f>AVERAGE(B$4:B837)</f>
        <v>0.10941511258992717</v>
      </c>
    </row>
    <row r="838" spans="1:3">
      <c r="A838" s="94">
        <f t="shared" si="30"/>
        <v>835</v>
      </c>
      <c r="B838" s="87">
        <f t="shared" si="31"/>
        <v>9.8174768750000002E-2</v>
      </c>
      <c r="C838" s="87">
        <f>AVERAGE(B$4:B838)</f>
        <v>0.10940165110029851</v>
      </c>
    </row>
    <row r="839" spans="1:3">
      <c r="A839" s="94">
        <f t="shared" si="30"/>
        <v>836</v>
      </c>
      <c r="B839" s="87">
        <f t="shared" si="31"/>
        <v>9.8174768750000002E-2</v>
      </c>
      <c r="C839" s="87">
        <f>AVERAGE(B$4:B839)</f>
        <v>0.10938822181519049</v>
      </c>
    </row>
    <row r="840" spans="1:3">
      <c r="A840" s="94">
        <f t="shared" si="30"/>
        <v>837</v>
      </c>
      <c r="B840" s="87">
        <f t="shared" si="31"/>
        <v>9.8174768750000002E-2</v>
      </c>
      <c r="C840" s="87">
        <f>AVERAGE(B$4:B840)</f>
        <v>0.10937482461917473</v>
      </c>
    </row>
    <row r="841" spans="1:3">
      <c r="A841" s="94">
        <f t="shared" si="30"/>
        <v>838</v>
      </c>
      <c r="B841" s="87">
        <f t="shared" si="31"/>
        <v>9.8174768750000002E-2</v>
      </c>
      <c r="C841" s="87">
        <f>AVERAGE(B$4:B841)</f>
        <v>0.10936145939737381</v>
      </c>
    </row>
    <row r="842" spans="1:3">
      <c r="A842" s="94">
        <f t="shared" si="30"/>
        <v>839</v>
      </c>
      <c r="B842" s="87">
        <f t="shared" si="31"/>
        <v>9.8174768750000002E-2</v>
      </c>
      <c r="C842" s="87">
        <f>AVERAGE(B$4:B842)</f>
        <v>0.10934812603545799</v>
      </c>
    </row>
    <row r="843" spans="1:3">
      <c r="A843" s="94">
        <f t="shared" si="30"/>
        <v>840</v>
      </c>
      <c r="B843" s="87">
        <f t="shared" si="31"/>
        <v>9.8174768750000002E-2</v>
      </c>
      <c r="C843" s="87">
        <f>AVERAGE(B$4:B843)</f>
        <v>0.10933482441964197</v>
      </c>
    </row>
    <row r="844" spans="1:3">
      <c r="A844" s="94">
        <f t="shared" si="30"/>
        <v>841</v>
      </c>
      <c r="B844" s="87">
        <f t="shared" si="31"/>
        <v>9.8174768750000002E-2</v>
      </c>
      <c r="C844" s="87">
        <f>AVERAGE(B$4:B844)</f>
        <v>0.10932155443668164</v>
      </c>
    </row>
    <row r="845" spans="1:3">
      <c r="A845" s="94">
        <f t="shared" si="30"/>
        <v>842</v>
      </c>
      <c r="B845" s="87">
        <f t="shared" si="31"/>
        <v>9.8174768750000002E-2</v>
      </c>
      <c r="C845" s="87">
        <f>AVERAGE(B$4:B845)</f>
        <v>0.10930831597387085</v>
      </c>
    </row>
    <row r="846" spans="1:3">
      <c r="A846" s="94">
        <f t="shared" si="30"/>
        <v>843</v>
      </c>
      <c r="B846" s="87">
        <f t="shared" si="31"/>
        <v>9.8174768750000002E-2</v>
      </c>
      <c r="C846" s="87">
        <f>AVERAGE(B$4:B846)</f>
        <v>0.10929510891903825</v>
      </c>
    </row>
    <row r="847" spans="1:3">
      <c r="A847" s="94">
        <f t="shared" si="30"/>
        <v>844</v>
      </c>
      <c r="B847" s="87">
        <f t="shared" si="31"/>
        <v>9.8174768750000002E-2</v>
      </c>
      <c r="C847" s="87">
        <f>AVERAGE(B$4:B847)</f>
        <v>0.10928193316054413</v>
      </c>
    </row>
    <row r="848" spans="1:3">
      <c r="A848" s="94">
        <f t="shared" si="30"/>
        <v>845</v>
      </c>
      <c r="B848" s="87">
        <f t="shared" si="31"/>
        <v>9.8174768750000002E-2</v>
      </c>
      <c r="C848" s="87">
        <f>AVERAGE(B$4:B848)</f>
        <v>0.10926878858727722</v>
      </c>
    </row>
    <row r="849" spans="1:3">
      <c r="A849" s="94">
        <f t="shared" si="30"/>
        <v>846</v>
      </c>
      <c r="B849" s="87">
        <f t="shared" si="31"/>
        <v>9.8174768750000002E-2</v>
      </c>
      <c r="C849" s="87">
        <f>AVERAGE(B$4:B849)</f>
        <v>0.1092556750886516</v>
      </c>
    </row>
    <row r="850" spans="1:3">
      <c r="A850" s="94">
        <f t="shared" si="30"/>
        <v>847</v>
      </c>
      <c r="B850" s="87">
        <f t="shared" si="31"/>
        <v>9.8174768750000002E-2</v>
      </c>
      <c r="C850" s="87">
        <f>AVERAGE(B$4:B850)</f>
        <v>0.1092425925546036</v>
      </c>
    </row>
    <row r="851" spans="1:3">
      <c r="A851" s="94">
        <f t="shared" si="30"/>
        <v>848</v>
      </c>
      <c r="B851" s="87">
        <f t="shared" si="31"/>
        <v>9.8174768750000002E-2</v>
      </c>
      <c r="C851" s="87">
        <f>AVERAGE(B$4:B851)</f>
        <v>0.10922954087558873</v>
      </c>
    </row>
    <row r="852" spans="1:3">
      <c r="A852" s="94">
        <f t="shared" si="30"/>
        <v>849</v>
      </c>
      <c r="B852" s="87">
        <f t="shared" si="31"/>
        <v>9.8174768750000002E-2</v>
      </c>
      <c r="C852" s="87">
        <f>AVERAGE(B$4:B852)</f>
        <v>0.10921651994257861</v>
      </c>
    </row>
    <row r="853" spans="1:3">
      <c r="A853" s="94">
        <f t="shared" si="30"/>
        <v>850</v>
      </c>
      <c r="B853" s="87">
        <f t="shared" si="31"/>
        <v>9.8174768750000002E-2</v>
      </c>
      <c r="C853" s="87">
        <f>AVERAGE(B$4:B853)</f>
        <v>0.10920352964705793</v>
      </c>
    </row>
    <row r="854" spans="1:3">
      <c r="A854" s="94">
        <f t="shared" si="30"/>
        <v>851</v>
      </c>
      <c r="B854" s="87">
        <f t="shared" si="31"/>
        <v>9.8174768750000002E-2</v>
      </c>
      <c r="C854" s="87">
        <f>AVERAGE(B$4:B854)</f>
        <v>0.10919056988102144</v>
      </c>
    </row>
    <row r="855" spans="1:3">
      <c r="A855" s="94">
        <f t="shared" si="30"/>
        <v>852</v>
      </c>
      <c r="B855" s="87">
        <f t="shared" si="31"/>
        <v>9.8174768750000002E-2</v>
      </c>
      <c r="C855" s="87">
        <f>AVERAGE(B$4:B855)</f>
        <v>0.10917764053697095</v>
      </c>
    </row>
    <row r="856" spans="1:3">
      <c r="A856" s="94">
        <f t="shared" si="30"/>
        <v>853</v>
      </c>
      <c r="B856" s="87">
        <f t="shared" si="31"/>
        <v>9.8174768750000002E-2</v>
      </c>
      <c r="C856" s="87">
        <f>AVERAGE(B$4:B856)</f>
        <v>0.10916474150791236</v>
      </c>
    </row>
    <row r="857" spans="1:3">
      <c r="A857" s="94">
        <f t="shared" si="30"/>
        <v>854</v>
      </c>
      <c r="B857" s="87">
        <f t="shared" si="31"/>
        <v>9.8174768750000002E-2</v>
      </c>
      <c r="C857" s="87">
        <f>AVERAGE(B$4:B857)</f>
        <v>0.10915187268735274</v>
      </c>
    </row>
    <row r="858" spans="1:3">
      <c r="A858" s="94">
        <f t="shared" si="30"/>
        <v>855</v>
      </c>
      <c r="B858" s="87">
        <f t="shared" si="31"/>
        <v>9.8174768750000002E-2</v>
      </c>
      <c r="C858" s="87">
        <f>AVERAGE(B$4:B858)</f>
        <v>0.10913903396929735</v>
      </c>
    </row>
    <row r="859" spans="1:3">
      <c r="A859" s="94">
        <f t="shared" si="30"/>
        <v>856</v>
      </c>
      <c r="B859" s="87">
        <f t="shared" si="31"/>
        <v>9.8174768750000002E-2</v>
      </c>
      <c r="C859" s="87">
        <f>AVERAGE(B$4:B859)</f>
        <v>0.10912622524824678</v>
      </c>
    </row>
    <row r="860" spans="1:3">
      <c r="A860" s="94">
        <f t="shared" si="30"/>
        <v>857</v>
      </c>
      <c r="B860" s="87">
        <f t="shared" si="31"/>
        <v>9.8174768750000002E-2</v>
      </c>
      <c r="C860" s="87">
        <f>AVERAGE(B$4:B860)</f>
        <v>0.10911344641919397</v>
      </c>
    </row>
    <row r="861" spans="1:3">
      <c r="A861" s="94">
        <f t="shared" si="30"/>
        <v>858</v>
      </c>
      <c r="B861" s="87">
        <f t="shared" si="31"/>
        <v>9.8174768750000002E-2</v>
      </c>
      <c r="C861" s="87">
        <f>AVERAGE(B$4:B861)</f>
        <v>0.10910069737762149</v>
      </c>
    </row>
    <row r="862" spans="1:3">
      <c r="A862" s="94">
        <f t="shared" si="30"/>
        <v>859</v>
      </c>
      <c r="B862" s="87">
        <f t="shared" si="31"/>
        <v>9.8174768750000002E-2</v>
      </c>
      <c r="C862" s="87">
        <f>AVERAGE(B$4:B862)</f>
        <v>0.10908797801949853</v>
      </c>
    </row>
    <row r="863" spans="1:3">
      <c r="A863" s="94">
        <f t="shared" si="30"/>
        <v>860</v>
      </c>
      <c r="B863" s="87">
        <f t="shared" si="31"/>
        <v>9.8174768750000002E-2</v>
      </c>
      <c r="C863" s="87">
        <f>AVERAGE(B$4:B863)</f>
        <v>0.10907528824127817</v>
      </c>
    </row>
    <row r="864" spans="1:3">
      <c r="A864" s="94">
        <f t="shared" si="30"/>
        <v>861</v>
      </c>
      <c r="B864" s="87">
        <f t="shared" si="31"/>
        <v>9.8174768750000002E-2</v>
      </c>
      <c r="C864" s="87">
        <f>AVERAGE(B$4:B864)</f>
        <v>0.10906262793989457</v>
      </c>
    </row>
    <row r="865" spans="1:3">
      <c r="A865" s="94">
        <f t="shared" si="30"/>
        <v>862</v>
      </c>
      <c r="B865" s="87">
        <f t="shared" si="31"/>
        <v>9.8174768750000002E-2</v>
      </c>
      <c r="C865" s="87">
        <f>AVERAGE(B$4:B865)</f>
        <v>0.10904999701276012</v>
      </c>
    </row>
    <row r="866" spans="1:3">
      <c r="A866" s="94">
        <f t="shared" si="30"/>
        <v>863</v>
      </c>
      <c r="B866" s="87">
        <f t="shared" si="31"/>
        <v>9.8174768750000002E-2</v>
      </c>
      <c r="C866" s="87">
        <f>AVERAGE(B$4:B866)</f>
        <v>0.10903739535776272</v>
      </c>
    </row>
    <row r="867" spans="1:3">
      <c r="A867" s="94">
        <f t="shared" si="30"/>
        <v>864</v>
      </c>
      <c r="B867" s="87">
        <f t="shared" si="31"/>
        <v>9.8174768750000002E-2</v>
      </c>
      <c r="C867" s="87">
        <f>AVERAGE(B$4:B867)</f>
        <v>0.109024822873263</v>
      </c>
    </row>
    <row r="868" spans="1:3">
      <c r="A868" s="94">
        <f t="shared" si="30"/>
        <v>865</v>
      </c>
      <c r="B868" s="87">
        <f t="shared" si="31"/>
        <v>9.8174768750000002E-2</v>
      </c>
      <c r="C868" s="87">
        <f>AVERAGE(B$4:B868)</f>
        <v>0.1090122794580916</v>
      </c>
    </row>
    <row r="869" spans="1:3">
      <c r="A869" s="94">
        <f t="shared" si="30"/>
        <v>866</v>
      </c>
      <c r="B869" s="87">
        <f t="shared" si="31"/>
        <v>9.8174768750000002E-2</v>
      </c>
      <c r="C869" s="87">
        <f>AVERAGE(B$4:B869)</f>
        <v>0.10899976501154646</v>
      </c>
    </row>
    <row r="870" spans="1:3">
      <c r="A870" s="94">
        <f t="shared" si="30"/>
        <v>867</v>
      </c>
      <c r="B870" s="87">
        <f t="shared" si="31"/>
        <v>9.8174768750000002E-2</v>
      </c>
      <c r="C870" s="87">
        <f>AVERAGE(B$4:B870)</f>
        <v>0.10898727943339011</v>
      </c>
    </row>
    <row r="871" spans="1:3">
      <c r="A871" s="94">
        <f t="shared" ref="A871:A934" si="32">A870+1</f>
        <v>868</v>
      </c>
      <c r="B871" s="87">
        <f t="shared" ref="B871:B934" si="33">B870</f>
        <v>9.8174768750000002E-2</v>
      </c>
      <c r="C871" s="87">
        <f>AVERAGE(B$4:B871)</f>
        <v>0.10897482262384703</v>
      </c>
    </row>
    <row r="872" spans="1:3">
      <c r="A872" s="94">
        <f t="shared" si="32"/>
        <v>869</v>
      </c>
      <c r="B872" s="87">
        <f t="shared" si="33"/>
        <v>9.8174768750000002E-2</v>
      </c>
      <c r="C872" s="87">
        <f>AVERAGE(B$4:B872)</f>
        <v>0.10896239448360094</v>
      </c>
    </row>
    <row r="873" spans="1:3">
      <c r="A873" s="94">
        <f t="shared" si="32"/>
        <v>870</v>
      </c>
      <c r="B873" s="87">
        <f t="shared" si="33"/>
        <v>9.8174768750000002E-2</v>
      </c>
      <c r="C873" s="87">
        <f>AVERAGE(B$4:B873)</f>
        <v>0.1089499949137922</v>
      </c>
    </row>
    <row r="874" spans="1:3">
      <c r="A874" s="94">
        <f t="shared" si="32"/>
        <v>871</v>
      </c>
      <c r="B874" s="87">
        <f t="shared" si="33"/>
        <v>9.8174768750000002E-2</v>
      </c>
      <c r="C874" s="87">
        <f>AVERAGE(B$4:B874)</f>
        <v>0.10893762381601518</v>
      </c>
    </row>
    <row r="875" spans="1:3">
      <c r="A875" s="94">
        <f t="shared" si="32"/>
        <v>872</v>
      </c>
      <c r="B875" s="87">
        <f t="shared" si="33"/>
        <v>9.8174768750000002E-2</v>
      </c>
      <c r="C875" s="87">
        <f>AVERAGE(B$4:B875)</f>
        <v>0.10892528109231561</v>
      </c>
    </row>
    <row r="876" spans="1:3">
      <c r="A876" s="94">
        <f t="shared" si="32"/>
        <v>873</v>
      </c>
      <c r="B876" s="87">
        <f t="shared" si="33"/>
        <v>9.8174768750000002E-2</v>
      </c>
      <c r="C876" s="87">
        <f>AVERAGE(B$4:B876)</f>
        <v>0.10891296664518811</v>
      </c>
    </row>
    <row r="877" spans="1:3">
      <c r="A877" s="94">
        <f t="shared" si="32"/>
        <v>874</v>
      </c>
      <c r="B877" s="87">
        <f t="shared" si="33"/>
        <v>9.8174768750000002E-2</v>
      </c>
      <c r="C877" s="87">
        <f>AVERAGE(B$4:B877)</f>
        <v>0.10890068037757347</v>
      </c>
    </row>
    <row r="878" spans="1:3">
      <c r="A878" s="94">
        <f t="shared" si="32"/>
        <v>875</v>
      </c>
      <c r="B878" s="87">
        <f t="shared" si="33"/>
        <v>9.8174768750000002E-2</v>
      </c>
      <c r="C878" s="87">
        <f>AVERAGE(B$4:B878)</f>
        <v>0.10888842219285624</v>
      </c>
    </row>
    <row r="879" spans="1:3">
      <c r="A879" s="94">
        <f t="shared" si="32"/>
        <v>876</v>
      </c>
      <c r="B879" s="87">
        <f t="shared" si="33"/>
        <v>9.8174768750000002E-2</v>
      </c>
      <c r="C879" s="87">
        <f>AVERAGE(B$4:B879)</f>
        <v>0.10887619199486212</v>
      </c>
    </row>
    <row r="880" spans="1:3">
      <c r="A880" s="94">
        <f t="shared" si="32"/>
        <v>877</v>
      </c>
      <c r="B880" s="87">
        <f t="shared" si="33"/>
        <v>9.8174768750000002E-2</v>
      </c>
      <c r="C880" s="87">
        <f>AVERAGE(B$4:B880)</f>
        <v>0.10886398968785543</v>
      </c>
    </row>
    <row r="881" spans="1:3">
      <c r="A881" s="94">
        <f t="shared" si="32"/>
        <v>878</v>
      </c>
      <c r="B881" s="87">
        <f t="shared" si="33"/>
        <v>9.8174768750000002E-2</v>
      </c>
      <c r="C881" s="87">
        <f>AVERAGE(B$4:B881)</f>
        <v>0.10885181517653669</v>
      </c>
    </row>
    <row r="882" spans="1:3">
      <c r="A882" s="94">
        <f t="shared" si="32"/>
        <v>879</v>
      </c>
      <c r="B882" s="87">
        <f t="shared" si="33"/>
        <v>9.8174768750000002E-2</v>
      </c>
      <c r="C882" s="87">
        <f>AVERAGE(B$4:B882)</f>
        <v>0.10883966836604006</v>
      </c>
    </row>
    <row r="883" spans="1:3">
      <c r="A883" s="94">
        <f t="shared" si="32"/>
        <v>880</v>
      </c>
      <c r="B883" s="87">
        <f t="shared" si="33"/>
        <v>9.8174768750000002E-2</v>
      </c>
      <c r="C883" s="87">
        <f>AVERAGE(B$4:B883)</f>
        <v>0.10882754916193092</v>
      </c>
    </row>
    <row r="884" spans="1:3">
      <c r="A884" s="94">
        <f t="shared" si="32"/>
        <v>881</v>
      </c>
      <c r="B884" s="87">
        <f t="shared" si="33"/>
        <v>9.8174768750000002E-2</v>
      </c>
      <c r="C884" s="87">
        <f>AVERAGE(B$4:B884)</f>
        <v>0.10881545747020342</v>
      </c>
    </row>
    <row r="885" spans="1:3">
      <c r="A885" s="94">
        <f t="shared" si="32"/>
        <v>882</v>
      </c>
      <c r="B885" s="87">
        <f t="shared" si="33"/>
        <v>9.8174768750000002E-2</v>
      </c>
      <c r="C885" s="87">
        <f>AVERAGE(B$4:B885)</f>
        <v>0.10880339319727801</v>
      </c>
    </row>
    <row r="886" spans="1:3">
      <c r="A886" s="94">
        <f t="shared" si="32"/>
        <v>883</v>
      </c>
      <c r="B886" s="87">
        <f t="shared" si="33"/>
        <v>9.8174768750000002E-2</v>
      </c>
      <c r="C886" s="87">
        <f>AVERAGE(B$4:B886)</f>
        <v>0.10879135624999911</v>
      </c>
    </row>
    <row r="887" spans="1:3">
      <c r="A887" s="94">
        <f t="shared" si="32"/>
        <v>884</v>
      </c>
      <c r="B887" s="87">
        <f t="shared" si="33"/>
        <v>9.8174768750000002E-2</v>
      </c>
      <c r="C887" s="87">
        <f>AVERAGE(B$4:B887)</f>
        <v>0.10877934653563259</v>
      </c>
    </row>
    <row r="888" spans="1:3">
      <c r="A888" s="94">
        <f t="shared" si="32"/>
        <v>885</v>
      </c>
      <c r="B888" s="87">
        <f t="shared" si="33"/>
        <v>9.8174768750000002E-2</v>
      </c>
      <c r="C888" s="87">
        <f>AVERAGE(B$4:B888)</f>
        <v>0.10876736396186351</v>
      </c>
    </row>
    <row r="889" spans="1:3">
      <c r="A889" s="94">
        <f t="shared" si="32"/>
        <v>886</v>
      </c>
      <c r="B889" s="87">
        <f t="shared" si="33"/>
        <v>9.8174768750000002E-2</v>
      </c>
      <c r="C889" s="87">
        <f>AVERAGE(B$4:B889)</f>
        <v>0.10875540843679368</v>
      </c>
    </row>
    <row r="890" spans="1:3">
      <c r="A890" s="94">
        <f t="shared" si="32"/>
        <v>887</v>
      </c>
      <c r="B890" s="87">
        <f t="shared" si="33"/>
        <v>9.8174768750000002E-2</v>
      </c>
      <c r="C890" s="87">
        <f>AVERAGE(B$4:B890)</f>
        <v>0.10874347986893936</v>
      </c>
    </row>
    <row r="891" spans="1:3">
      <c r="A891" s="94">
        <f t="shared" si="32"/>
        <v>888</v>
      </c>
      <c r="B891" s="87">
        <f t="shared" si="33"/>
        <v>9.8174768750000002E-2</v>
      </c>
      <c r="C891" s="87">
        <f>AVERAGE(B$4:B891)</f>
        <v>0.10873157816722884</v>
      </c>
    </row>
    <row r="892" spans="1:3">
      <c r="A892" s="94">
        <f t="shared" si="32"/>
        <v>889</v>
      </c>
      <c r="B892" s="87">
        <f t="shared" si="33"/>
        <v>9.8174768750000002E-2</v>
      </c>
      <c r="C892" s="87">
        <f>AVERAGE(B$4:B892)</f>
        <v>0.10871970324100023</v>
      </c>
    </row>
    <row r="893" spans="1:3">
      <c r="A893" s="94">
        <f t="shared" si="32"/>
        <v>890</v>
      </c>
      <c r="B893" s="87">
        <f t="shared" si="33"/>
        <v>9.8174768750000002E-2</v>
      </c>
      <c r="C893" s="87">
        <f>AVERAGE(B$4:B893)</f>
        <v>0.1087078549999991</v>
      </c>
    </row>
    <row r="894" spans="1:3">
      <c r="A894" s="94">
        <f t="shared" si="32"/>
        <v>891</v>
      </c>
      <c r="B894" s="87">
        <f t="shared" si="33"/>
        <v>9.8174768750000002E-2</v>
      </c>
      <c r="C894" s="87">
        <f>AVERAGE(B$4:B894)</f>
        <v>0.10869603335437621</v>
      </c>
    </row>
    <row r="895" spans="1:3">
      <c r="A895" s="94">
        <f t="shared" si="32"/>
        <v>892</v>
      </c>
      <c r="B895" s="87">
        <f t="shared" si="33"/>
        <v>9.8174768750000002E-2</v>
      </c>
      <c r="C895" s="87">
        <f>AVERAGE(B$4:B895)</f>
        <v>0.1086842382146852</v>
      </c>
    </row>
    <row r="896" spans="1:3">
      <c r="A896" s="94">
        <f t="shared" si="32"/>
        <v>893</v>
      </c>
      <c r="B896" s="87">
        <f t="shared" si="33"/>
        <v>9.8174768750000002E-2</v>
      </c>
      <c r="C896" s="87">
        <f>AVERAGE(B$4:B896)</f>
        <v>0.10867246949188041</v>
      </c>
    </row>
    <row r="897" spans="1:3">
      <c r="A897" s="94">
        <f t="shared" si="32"/>
        <v>894</v>
      </c>
      <c r="B897" s="87">
        <f t="shared" si="33"/>
        <v>9.8174768750000002E-2</v>
      </c>
      <c r="C897" s="87">
        <f>AVERAGE(B$4:B897)</f>
        <v>0.10866072709731454</v>
      </c>
    </row>
    <row r="898" spans="1:3">
      <c r="A898" s="94">
        <f t="shared" si="32"/>
        <v>895</v>
      </c>
      <c r="B898" s="87">
        <f t="shared" si="33"/>
        <v>9.8174768750000002E-2</v>
      </c>
      <c r="C898" s="87">
        <f>AVERAGE(B$4:B898)</f>
        <v>0.10864901094273653</v>
      </c>
    </row>
    <row r="899" spans="1:3">
      <c r="A899" s="94">
        <f t="shared" si="32"/>
        <v>896</v>
      </c>
      <c r="B899" s="87">
        <f t="shared" si="33"/>
        <v>9.8174768750000002E-2</v>
      </c>
      <c r="C899" s="87">
        <f>AVERAGE(B$4:B899)</f>
        <v>0.10863732094028929</v>
      </c>
    </row>
    <row r="900" spans="1:3">
      <c r="A900" s="94">
        <f t="shared" si="32"/>
        <v>897</v>
      </c>
      <c r="B900" s="87">
        <f t="shared" si="33"/>
        <v>9.8174768750000002E-2</v>
      </c>
      <c r="C900" s="87">
        <f>AVERAGE(B$4:B900)</f>
        <v>0.10862565700250747</v>
      </c>
    </row>
    <row r="901" spans="1:3">
      <c r="A901" s="94">
        <f t="shared" si="32"/>
        <v>898</v>
      </c>
      <c r="B901" s="87">
        <f t="shared" si="33"/>
        <v>9.8174768750000002E-2</v>
      </c>
      <c r="C901" s="87">
        <f>AVERAGE(B$4:B901)</f>
        <v>0.10861401904231537</v>
      </c>
    </row>
    <row r="902" spans="1:3">
      <c r="A902" s="94">
        <f t="shared" si="32"/>
        <v>899</v>
      </c>
      <c r="B902" s="87">
        <f t="shared" si="33"/>
        <v>9.8174768750000002E-2</v>
      </c>
      <c r="C902" s="87">
        <f>AVERAGE(B$4:B902)</f>
        <v>0.10860240697302469</v>
      </c>
    </row>
    <row r="903" spans="1:3">
      <c r="A903" s="94">
        <f t="shared" si="32"/>
        <v>900</v>
      </c>
      <c r="B903" s="87">
        <f t="shared" si="33"/>
        <v>9.8174768750000002E-2</v>
      </c>
      <c r="C903" s="87">
        <f>AVERAGE(B$4:B903)</f>
        <v>0.10859082070833244</v>
      </c>
    </row>
    <row r="904" spans="1:3">
      <c r="A904" s="94">
        <f t="shared" si="32"/>
        <v>901</v>
      </c>
      <c r="B904" s="87">
        <f t="shared" si="33"/>
        <v>9.8174768750000002E-2</v>
      </c>
      <c r="C904" s="87">
        <f>AVERAGE(B$4:B904)</f>
        <v>0.10857926016231875</v>
      </c>
    </row>
    <row r="905" spans="1:3">
      <c r="A905" s="94">
        <f t="shared" si="32"/>
        <v>902</v>
      </c>
      <c r="B905" s="87">
        <f t="shared" si="33"/>
        <v>9.8174768750000002E-2</v>
      </c>
      <c r="C905" s="87">
        <f>AVERAGE(B$4:B905)</f>
        <v>0.10856772524944477</v>
      </c>
    </row>
    <row r="906" spans="1:3">
      <c r="A906" s="94">
        <f t="shared" si="32"/>
        <v>903</v>
      </c>
      <c r="B906" s="87">
        <f t="shared" si="33"/>
        <v>9.8174768750000002E-2</v>
      </c>
      <c r="C906" s="87">
        <f>AVERAGE(B$4:B906)</f>
        <v>0.1085562158845506</v>
      </c>
    </row>
    <row r="907" spans="1:3">
      <c r="A907" s="94">
        <f t="shared" si="32"/>
        <v>904</v>
      </c>
      <c r="B907" s="87">
        <f t="shared" si="33"/>
        <v>9.8174768750000002E-2</v>
      </c>
      <c r="C907" s="87">
        <f>AVERAGE(B$4:B907)</f>
        <v>0.10854473198285308</v>
      </c>
    </row>
    <row r="908" spans="1:3">
      <c r="A908" s="94">
        <f t="shared" si="32"/>
        <v>905</v>
      </c>
      <c r="B908" s="87">
        <f t="shared" si="33"/>
        <v>9.8174768750000002E-2</v>
      </c>
      <c r="C908" s="87">
        <f>AVERAGE(B$4:B908)</f>
        <v>0.10853327345994385</v>
      </c>
    </row>
    <row r="909" spans="1:3">
      <c r="A909" s="94">
        <f t="shared" si="32"/>
        <v>906</v>
      </c>
      <c r="B909" s="87">
        <f t="shared" si="33"/>
        <v>9.8174768750000002E-2</v>
      </c>
      <c r="C909" s="87">
        <f>AVERAGE(B$4:B909)</f>
        <v>0.10852184023178718</v>
      </c>
    </row>
    <row r="910" spans="1:3">
      <c r="A910" s="94">
        <f t="shared" si="32"/>
        <v>907</v>
      </c>
      <c r="B910" s="87">
        <f t="shared" si="33"/>
        <v>9.8174768750000002E-2</v>
      </c>
      <c r="C910" s="87">
        <f>AVERAGE(B$4:B910)</f>
        <v>0.10851043221471796</v>
      </c>
    </row>
    <row r="911" spans="1:3">
      <c r="A911" s="94">
        <f t="shared" si="32"/>
        <v>908</v>
      </c>
      <c r="B911" s="87">
        <f t="shared" si="33"/>
        <v>9.8174768750000002E-2</v>
      </c>
      <c r="C911" s="87">
        <f>AVERAGE(B$4:B911)</f>
        <v>0.10849904932543963</v>
      </c>
    </row>
    <row r="912" spans="1:3">
      <c r="A912" s="94">
        <f t="shared" si="32"/>
        <v>909</v>
      </c>
      <c r="B912" s="87">
        <f t="shared" si="33"/>
        <v>9.8174768750000002E-2</v>
      </c>
      <c r="C912" s="87">
        <f>AVERAGE(B$4:B912)</f>
        <v>0.10848769148102221</v>
      </c>
    </row>
    <row r="913" spans="1:3">
      <c r="A913" s="94">
        <f t="shared" si="32"/>
        <v>910</v>
      </c>
      <c r="B913" s="87">
        <f t="shared" si="33"/>
        <v>9.8174768750000002E-2</v>
      </c>
      <c r="C913" s="87">
        <f>AVERAGE(B$4:B913)</f>
        <v>0.1084763585989002</v>
      </c>
    </row>
    <row r="914" spans="1:3">
      <c r="A914" s="94">
        <f t="shared" si="32"/>
        <v>911</v>
      </c>
      <c r="B914" s="87">
        <f t="shared" si="33"/>
        <v>9.8174768750000002E-2</v>
      </c>
      <c r="C914" s="87">
        <f>AVERAGE(B$4:B914)</f>
        <v>0.10846505059687067</v>
      </c>
    </row>
    <row r="915" spans="1:3">
      <c r="A915" s="94">
        <f t="shared" si="32"/>
        <v>912</v>
      </c>
      <c r="B915" s="87">
        <f t="shared" si="33"/>
        <v>9.8174768750000002E-2</v>
      </c>
      <c r="C915" s="87">
        <f>AVERAGE(B$4:B915)</f>
        <v>0.1084537673930912</v>
      </c>
    </row>
    <row r="916" spans="1:3">
      <c r="A916" s="94">
        <f t="shared" si="32"/>
        <v>913</v>
      </c>
      <c r="B916" s="87">
        <f t="shared" si="33"/>
        <v>9.8174768750000002E-2</v>
      </c>
      <c r="C916" s="87">
        <f>AVERAGE(B$4:B916)</f>
        <v>0.10844250890607796</v>
      </c>
    </row>
    <row r="917" spans="1:3">
      <c r="A917" s="94">
        <f t="shared" si="32"/>
        <v>914</v>
      </c>
      <c r="B917" s="87">
        <f t="shared" si="33"/>
        <v>9.8174768750000002E-2</v>
      </c>
      <c r="C917" s="87">
        <f>AVERAGE(B$4:B917)</f>
        <v>0.10843127505470369</v>
      </c>
    </row>
    <row r="918" spans="1:3">
      <c r="A918" s="94">
        <f t="shared" si="32"/>
        <v>915</v>
      </c>
      <c r="B918" s="87">
        <f t="shared" si="33"/>
        <v>9.8174768750000002E-2</v>
      </c>
      <c r="C918" s="87">
        <f>AVERAGE(B$4:B918)</f>
        <v>0.10842006575819582</v>
      </c>
    </row>
    <row r="919" spans="1:3">
      <c r="A919" s="94">
        <f t="shared" si="32"/>
        <v>916</v>
      </c>
      <c r="B919" s="87">
        <f t="shared" si="33"/>
        <v>9.8174768750000002E-2</v>
      </c>
      <c r="C919" s="87">
        <f>AVERAGE(B$4:B919)</f>
        <v>0.10840888093613447</v>
      </c>
    </row>
    <row r="920" spans="1:3">
      <c r="A920" s="94">
        <f t="shared" si="32"/>
        <v>917</v>
      </c>
      <c r="B920" s="87">
        <f t="shared" si="33"/>
        <v>9.8174768750000002E-2</v>
      </c>
      <c r="C920" s="87">
        <f>AVERAGE(B$4:B920)</f>
        <v>0.10839772050845058</v>
      </c>
    </row>
    <row r="921" spans="1:3">
      <c r="A921" s="94">
        <f t="shared" si="32"/>
        <v>918</v>
      </c>
      <c r="B921" s="87">
        <f t="shared" si="33"/>
        <v>9.8174768750000002E-2</v>
      </c>
      <c r="C921" s="87">
        <f>AVERAGE(B$4:B921)</f>
        <v>0.10838658439542394</v>
      </c>
    </row>
    <row r="922" spans="1:3">
      <c r="A922" s="94">
        <f t="shared" si="32"/>
        <v>919</v>
      </c>
      <c r="B922" s="87">
        <f t="shared" si="33"/>
        <v>9.8174768750000002E-2</v>
      </c>
      <c r="C922" s="87">
        <f>AVERAGE(B$4:B922)</f>
        <v>0.10837547251768136</v>
      </c>
    </row>
    <row r="923" spans="1:3">
      <c r="A923" s="94">
        <f t="shared" si="32"/>
        <v>920</v>
      </c>
      <c r="B923" s="87">
        <f t="shared" si="33"/>
        <v>9.8174768750000002E-2</v>
      </c>
      <c r="C923" s="87">
        <f>AVERAGE(B$4:B923)</f>
        <v>0.10836438479619476</v>
      </c>
    </row>
    <row r="924" spans="1:3">
      <c r="A924" s="94">
        <f t="shared" si="32"/>
        <v>921</v>
      </c>
      <c r="B924" s="87">
        <f t="shared" si="33"/>
        <v>9.8174768750000002E-2</v>
      </c>
      <c r="C924" s="87">
        <f>AVERAGE(B$4:B924)</f>
        <v>0.10835332115227923</v>
      </c>
    </row>
    <row r="925" spans="1:3">
      <c r="A925" s="94">
        <f t="shared" si="32"/>
        <v>922</v>
      </c>
      <c r="B925" s="87">
        <f t="shared" si="33"/>
        <v>9.8174768750000002E-2</v>
      </c>
      <c r="C925" s="87">
        <f>AVERAGE(B$4:B925)</f>
        <v>0.10834228150759129</v>
      </c>
    </row>
    <row r="926" spans="1:3">
      <c r="A926" s="94">
        <f t="shared" si="32"/>
        <v>923</v>
      </c>
      <c r="B926" s="87">
        <f t="shared" si="33"/>
        <v>9.8174768750000002E-2</v>
      </c>
      <c r="C926" s="87">
        <f>AVERAGE(B$4:B926)</f>
        <v>0.10833126578412694</v>
      </c>
    </row>
    <row r="927" spans="1:3">
      <c r="A927" s="94">
        <f t="shared" si="32"/>
        <v>924</v>
      </c>
      <c r="B927" s="87">
        <f t="shared" si="33"/>
        <v>9.8174768750000002E-2</v>
      </c>
      <c r="C927" s="87">
        <f>AVERAGE(B$4:B927)</f>
        <v>0.10832027390421987</v>
      </c>
    </row>
    <row r="928" spans="1:3">
      <c r="A928" s="94">
        <f t="shared" si="32"/>
        <v>925</v>
      </c>
      <c r="B928" s="87">
        <f t="shared" si="33"/>
        <v>9.8174768750000002E-2</v>
      </c>
      <c r="C928" s="87">
        <f>AVERAGE(B$4:B928)</f>
        <v>0.10830930579053964</v>
      </c>
    </row>
    <row r="929" spans="1:3">
      <c r="A929" s="94">
        <f t="shared" si="32"/>
        <v>926</v>
      </c>
      <c r="B929" s="87">
        <f t="shared" si="33"/>
        <v>9.8174768750000002E-2</v>
      </c>
      <c r="C929" s="87">
        <f>AVERAGE(B$4:B929)</f>
        <v>0.10829836136608981</v>
      </c>
    </row>
    <row r="930" spans="1:3">
      <c r="A930" s="94">
        <f t="shared" si="32"/>
        <v>927</v>
      </c>
      <c r="B930" s="87">
        <f t="shared" si="33"/>
        <v>9.8174768750000002E-2</v>
      </c>
      <c r="C930" s="87">
        <f>AVERAGE(B$4:B930)</f>
        <v>0.10828744055420622</v>
      </c>
    </row>
    <row r="931" spans="1:3">
      <c r="A931" s="94">
        <f t="shared" si="32"/>
        <v>928</v>
      </c>
      <c r="B931" s="87">
        <f t="shared" si="33"/>
        <v>9.8174768750000002E-2</v>
      </c>
      <c r="C931" s="87">
        <f>AVERAGE(B$4:B931)</f>
        <v>0.10827654327855513</v>
      </c>
    </row>
    <row r="932" spans="1:3">
      <c r="A932" s="94">
        <f t="shared" si="32"/>
        <v>929</v>
      </c>
      <c r="B932" s="87">
        <f t="shared" si="33"/>
        <v>9.8174768750000002E-2</v>
      </c>
      <c r="C932" s="87">
        <f>AVERAGE(B$4:B932)</f>
        <v>0.1082656694631315</v>
      </c>
    </row>
    <row r="933" spans="1:3">
      <c r="A933" s="94">
        <f t="shared" si="32"/>
        <v>930</v>
      </c>
      <c r="B933" s="87">
        <f t="shared" si="33"/>
        <v>9.8174768750000002E-2</v>
      </c>
      <c r="C933" s="87">
        <f>AVERAGE(B$4:B933)</f>
        <v>0.10825481903225716</v>
      </c>
    </row>
    <row r="934" spans="1:3">
      <c r="A934" s="94">
        <f t="shared" si="32"/>
        <v>931</v>
      </c>
      <c r="B934" s="87">
        <f t="shared" si="33"/>
        <v>9.8174768750000002E-2</v>
      </c>
      <c r="C934" s="87">
        <f>AVERAGE(B$4:B934)</f>
        <v>0.10824399191057912</v>
      </c>
    </row>
    <row r="935" spans="1:3">
      <c r="A935" s="94">
        <f t="shared" ref="A935:A998" si="34">A934+1</f>
        <v>932</v>
      </c>
      <c r="B935" s="87">
        <f t="shared" ref="B935:B998" si="35">B934</f>
        <v>9.8174768750000002E-2</v>
      </c>
      <c r="C935" s="87">
        <f>AVERAGE(B$4:B935)</f>
        <v>0.10823318802306776</v>
      </c>
    </row>
    <row r="936" spans="1:3">
      <c r="A936" s="94">
        <f t="shared" si="34"/>
        <v>933</v>
      </c>
      <c r="B936" s="87">
        <f t="shared" si="35"/>
        <v>9.8174768750000002E-2</v>
      </c>
      <c r="C936" s="87">
        <f>AVERAGE(B$4:B936)</f>
        <v>0.10822240729501517</v>
      </c>
    </row>
    <row r="937" spans="1:3">
      <c r="A937" s="94">
        <f t="shared" si="34"/>
        <v>934</v>
      </c>
      <c r="B937" s="87">
        <f t="shared" si="35"/>
        <v>9.8174768750000002E-2</v>
      </c>
      <c r="C937" s="87">
        <f>AVERAGE(B$4:B937)</f>
        <v>0.10821164965203336</v>
      </c>
    </row>
    <row r="938" spans="1:3">
      <c r="A938" s="94">
        <f t="shared" si="34"/>
        <v>935</v>
      </c>
      <c r="B938" s="87">
        <f t="shared" si="35"/>
        <v>9.8174768750000002E-2</v>
      </c>
      <c r="C938" s="87">
        <f>AVERAGE(B$4:B938)</f>
        <v>0.10820091502005258</v>
      </c>
    </row>
    <row r="939" spans="1:3">
      <c r="A939" s="94">
        <f t="shared" si="34"/>
        <v>936</v>
      </c>
      <c r="B939" s="87">
        <f t="shared" si="35"/>
        <v>9.8174768750000002E-2</v>
      </c>
      <c r="C939" s="87">
        <f>AVERAGE(B$4:B939)</f>
        <v>0.1081902033253196</v>
      </c>
    </row>
    <row r="940" spans="1:3">
      <c r="A940" s="94">
        <f t="shared" si="34"/>
        <v>937</v>
      </c>
      <c r="B940" s="87">
        <f t="shared" si="35"/>
        <v>9.8174768750000002E-2</v>
      </c>
      <c r="C940" s="87">
        <f>AVERAGE(B$4:B940)</f>
        <v>0.10817951449439611</v>
      </c>
    </row>
    <row r="941" spans="1:3">
      <c r="A941" s="94">
        <f t="shared" si="34"/>
        <v>938</v>
      </c>
      <c r="B941" s="87">
        <f t="shared" si="35"/>
        <v>9.8174768750000002E-2</v>
      </c>
      <c r="C941" s="87">
        <f>AVERAGE(B$4:B941)</f>
        <v>0.10816884845415688</v>
      </c>
    </row>
    <row r="942" spans="1:3">
      <c r="A942" s="94">
        <f t="shared" si="34"/>
        <v>939</v>
      </c>
      <c r="B942" s="87">
        <f t="shared" si="35"/>
        <v>9.8174768750000002E-2</v>
      </c>
      <c r="C942" s="87">
        <f>AVERAGE(B$4:B942)</f>
        <v>0.10815820513178824</v>
      </c>
    </row>
    <row r="943" spans="1:3">
      <c r="A943" s="94">
        <f t="shared" si="34"/>
        <v>940</v>
      </c>
      <c r="B943" s="87">
        <f t="shared" si="35"/>
        <v>9.8174768750000002E-2</v>
      </c>
      <c r="C943" s="87">
        <f>AVERAGE(B$4:B943)</f>
        <v>0.10814758445478632</v>
      </c>
    </row>
    <row r="944" spans="1:3">
      <c r="A944" s="94">
        <f t="shared" si="34"/>
        <v>941</v>
      </c>
      <c r="B944" s="87">
        <f t="shared" si="35"/>
        <v>9.8174768750000002E-2</v>
      </c>
      <c r="C944" s="87">
        <f>AVERAGE(B$4:B944)</f>
        <v>0.10813698635095552</v>
      </c>
    </row>
    <row r="945" spans="1:3">
      <c r="A945" s="94">
        <f t="shared" si="34"/>
        <v>942</v>
      </c>
      <c r="B945" s="87">
        <f t="shared" si="35"/>
        <v>9.8174768750000002E-2</v>
      </c>
      <c r="C945" s="87">
        <f>AVERAGE(B$4:B945)</f>
        <v>0.10812641074840675</v>
      </c>
    </row>
    <row r="946" spans="1:3">
      <c r="A946" s="94">
        <f t="shared" si="34"/>
        <v>943</v>
      </c>
      <c r="B946" s="87">
        <f t="shared" si="35"/>
        <v>9.8174768750000002E-2</v>
      </c>
      <c r="C946" s="87">
        <f>AVERAGE(B$4:B946)</f>
        <v>0.10811585757555583</v>
      </c>
    </row>
    <row r="947" spans="1:3">
      <c r="A947" s="94">
        <f t="shared" si="34"/>
        <v>944</v>
      </c>
      <c r="B947" s="87">
        <f t="shared" si="35"/>
        <v>9.8174768750000002E-2</v>
      </c>
      <c r="C947" s="87">
        <f>AVERAGE(B$4:B947)</f>
        <v>0.10810532676112197</v>
      </c>
    </row>
    <row r="948" spans="1:3">
      <c r="A948" s="94">
        <f t="shared" si="34"/>
        <v>945</v>
      </c>
      <c r="B948" s="87">
        <f t="shared" si="35"/>
        <v>9.8174768750000002E-2</v>
      </c>
      <c r="C948" s="87">
        <f>AVERAGE(B$4:B948)</f>
        <v>0.10809481823412607</v>
      </c>
    </row>
    <row r="949" spans="1:3">
      <c r="A949" s="94">
        <f t="shared" si="34"/>
        <v>946</v>
      </c>
      <c r="B949" s="87">
        <f t="shared" si="35"/>
        <v>9.8174768750000002E-2</v>
      </c>
      <c r="C949" s="87">
        <f>AVERAGE(B$4:B949)</f>
        <v>0.10808433192388917</v>
      </c>
    </row>
    <row r="950" spans="1:3">
      <c r="A950" s="94">
        <f t="shared" si="34"/>
        <v>947</v>
      </c>
      <c r="B950" s="87">
        <f t="shared" si="35"/>
        <v>9.8174768750000002E-2</v>
      </c>
      <c r="C950" s="87">
        <f>AVERAGE(B$4:B950)</f>
        <v>0.10807386776003078</v>
      </c>
    </row>
    <row r="951" spans="1:3">
      <c r="A951" s="94">
        <f t="shared" si="34"/>
        <v>948</v>
      </c>
      <c r="B951" s="87">
        <f t="shared" si="35"/>
        <v>9.8174768750000002E-2</v>
      </c>
      <c r="C951" s="87">
        <f>AVERAGE(B$4:B951)</f>
        <v>0.10806342567246745</v>
      </c>
    </row>
    <row r="952" spans="1:3">
      <c r="A952" s="94">
        <f t="shared" si="34"/>
        <v>949</v>
      </c>
      <c r="B952" s="87">
        <f t="shared" si="35"/>
        <v>9.8174768750000002E-2</v>
      </c>
      <c r="C952" s="87">
        <f>AVERAGE(B$4:B952)</f>
        <v>0.10805300559141111</v>
      </c>
    </row>
    <row r="953" spans="1:3">
      <c r="A953" s="94">
        <f t="shared" si="34"/>
        <v>950</v>
      </c>
      <c r="B953" s="87">
        <f t="shared" si="35"/>
        <v>9.8174768750000002E-2</v>
      </c>
      <c r="C953" s="87">
        <f>AVERAGE(B$4:B953)</f>
        <v>0.10804260744736752</v>
      </c>
    </row>
    <row r="954" spans="1:3">
      <c r="A954" s="94">
        <f t="shared" si="34"/>
        <v>951</v>
      </c>
      <c r="B954" s="87">
        <f t="shared" si="35"/>
        <v>9.8174768750000002E-2</v>
      </c>
      <c r="C954" s="87">
        <f>AVERAGE(B$4:B954)</f>
        <v>0.10803223117113474</v>
      </c>
    </row>
    <row r="955" spans="1:3">
      <c r="A955" s="94">
        <f t="shared" si="34"/>
        <v>952</v>
      </c>
      <c r="B955" s="87">
        <f t="shared" si="35"/>
        <v>9.8174768750000002E-2</v>
      </c>
      <c r="C955" s="87">
        <f>AVERAGE(B$4:B955)</f>
        <v>0.10802187669380162</v>
      </c>
    </row>
    <row r="956" spans="1:3">
      <c r="A956" s="94">
        <f t="shared" si="34"/>
        <v>953</v>
      </c>
      <c r="B956" s="87">
        <f t="shared" si="35"/>
        <v>9.8174768750000002E-2</v>
      </c>
      <c r="C956" s="87">
        <f>AVERAGE(B$4:B956)</f>
        <v>0.10801154394674621</v>
      </c>
    </row>
    <row r="957" spans="1:3">
      <c r="A957" s="94">
        <f t="shared" si="34"/>
        <v>954</v>
      </c>
      <c r="B957" s="87">
        <f t="shared" si="35"/>
        <v>9.8174768750000002E-2</v>
      </c>
      <c r="C957" s="87">
        <f>AVERAGE(B$4:B957)</f>
        <v>0.10800123286163431</v>
      </c>
    </row>
    <row r="958" spans="1:3">
      <c r="A958" s="94">
        <f t="shared" si="34"/>
        <v>955</v>
      </c>
      <c r="B958" s="87">
        <f t="shared" si="35"/>
        <v>9.8174768750000002E-2</v>
      </c>
      <c r="C958" s="87">
        <f>AVERAGE(B$4:B958)</f>
        <v>0.10799094337041794</v>
      </c>
    </row>
    <row r="959" spans="1:3">
      <c r="A959" s="94">
        <f t="shared" si="34"/>
        <v>956</v>
      </c>
      <c r="B959" s="87">
        <f t="shared" si="35"/>
        <v>9.8174768750000002E-2</v>
      </c>
      <c r="C959" s="87">
        <f>AVERAGE(B$4:B959)</f>
        <v>0.10798067540533382</v>
      </c>
    </row>
    <row r="960" spans="1:3">
      <c r="A960" s="94">
        <f t="shared" si="34"/>
        <v>957</v>
      </c>
      <c r="B960" s="87">
        <f t="shared" si="35"/>
        <v>9.8174768750000002E-2</v>
      </c>
      <c r="C960" s="87">
        <f>AVERAGE(B$4:B960)</f>
        <v>0.10797042889890192</v>
      </c>
    </row>
    <row r="961" spans="1:3">
      <c r="A961" s="94">
        <f t="shared" si="34"/>
        <v>958</v>
      </c>
      <c r="B961" s="87">
        <f t="shared" si="35"/>
        <v>9.8174768750000002E-2</v>
      </c>
      <c r="C961" s="87">
        <f>AVERAGE(B$4:B961)</f>
        <v>0.10796020378392393</v>
      </c>
    </row>
    <row r="962" spans="1:3">
      <c r="A962" s="94">
        <f t="shared" si="34"/>
        <v>959</v>
      </c>
      <c r="B962" s="87">
        <f t="shared" si="35"/>
        <v>9.8174768750000002E-2</v>
      </c>
      <c r="C962" s="87">
        <f>AVERAGE(B$4:B962)</f>
        <v>0.10794999999348188</v>
      </c>
    </row>
    <row r="963" spans="1:3">
      <c r="A963" s="94">
        <f t="shared" si="34"/>
        <v>960</v>
      </c>
      <c r="B963" s="87">
        <f t="shared" si="35"/>
        <v>9.8174768750000002E-2</v>
      </c>
      <c r="C963" s="87">
        <f>AVERAGE(B$4:B963)</f>
        <v>0.10793981746093659</v>
      </c>
    </row>
    <row r="964" spans="1:3">
      <c r="A964" s="94">
        <f t="shared" si="34"/>
        <v>961</v>
      </c>
      <c r="B964" s="87">
        <f t="shared" si="35"/>
        <v>9.8174768750000002E-2</v>
      </c>
      <c r="C964" s="87">
        <f>AVERAGE(B$4:B964)</f>
        <v>0.10792965611992625</v>
      </c>
    </row>
    <row r="965" spans="1:3">
      <c r="A965" s="94">
        <f t="shared" si="34"/>
        <v>962</v>
      </c>
      <c r="B965" s="87">
        <f t="shared" si="35"/>
        <v>9.8174768750000002E-2</v>
      </c>
      <c r="C965" s="87">
        <f>AVERAGE(B$4:B965)</f>
        <v>0.10791951590436499</v>
      </c>
    </row>
    <row r="966" spans="1:3">
      <c r="A966" s="94">
        <f t="shared" si="34"/>
        <v>963</v>
      </c>
      <c r="B966" s="87">
        <f t="shared" si="35"/>
        <v>9.8174768750000002E-2</v>
      </c>
      <c r="C966" s="87">
        <f>AVERAGE(B$4:B966)</f>
        <v>0.10790939674844147</v>
      </c>
    </row>
    <row r="967" spans="1:3">
      <c r="A967" s="94">
        <f t="shared" si="34"/>
        <v>964</v>
      </c>
      <c r="B967" s="87">
        <f t="shared" si="35"/>
        <v>9.8174768750000002E-2</v>
      </c>
      <c r="C967" s="87">
        <f>AVERAGE(B$4:B967)</f>
        <v>0.10789929858661736</v>
      </c>
    </row>
    <row r="968" spans="1:3">
      <c r="A968" s="94">
        <f t="shared" si="34"/>
        <v>965</v>
      </c>
      <c r="B968" s="87">
        <f t="shared" si="35"/>
        <v>9.8174768750000002E-2</v>
      </c>
      <c r="C968" s="87">
        <f>AVERAGE(B$4:B968)</f>
        <v>0.10788922135362604</v>
      </c>
    </row>
    <row r="969" spans="1:3">
      <c r="A969" s="94">
        <f t="shared" si="34"/>
        <v>966</v>
      </c>
      <c r="B969" s="87">
        <f t="shared" si="35"/>
        <v>9.8174768750000002E-2</v>
      </c>
      <c r="C969" s="87">
        <f>AVERAGE(B$4:B969)</f>
        <v>0.10787916498447114</v>
      </c>
    </row>
    <row r="970" spans="1:3">
      <c r="A970" s="94">
        <f t="shared" si="34"/>
        <v>967</v>
      </c>
      <c r="B970" s="87">
        <f t="shared" si="35"/>
        <v>9.8174768750000002E-2</v>
      </c>
      <c r="C970" s="87">
        <f>AVERAGE(B$4:B970)</f>
        <v>0.10786912941442516</v>
      </c>
    </row>
    <row r="971" spans="1:3">
      <c r="A971" s="94">
        <f t="shared" si="34"/>
        <v>968</v>
      </c>
      <c r="B971" s="87">
        <f t="shared" si="35"/>
        <v>9.8174768750000002E-2</v>
      </c>
      <c r="C971" s="87">
        <f>AVERAGE(B$4:B971)</f>
        <v>0.10785911457902801</v>
      </c>
    </row>
    <row r="972" spans="1:3">
      <c r="A972" s="94">
        <f t="shared" si="34"/>
        <v>969</v>
      </c>
      <c r="B972" s="87">
        <f t="shared" si="35"/>
        <v>9.8174768750000002E-2</v>
      </c>
      <c r="C972" s="87">
        <f>AVERAGE(B$4:B972)</f>
        <v>0.10784912041408579</v>
      </c>
    </row>
    <row r="973" spans="1:3">
      <c r="A973" s="94">
        <f t="shared" si="34"/>
        <v>970</v>
      </c>
      <c r="B973" s="87">
        <f t="shared" si="35"/>
        <v>9.8174768750000002E-2</v>
      </c>
      <c r="C973" s="87">
        <f>AVERAGE(B$4:B973)</f>
        <v>0.1078391468556692</v>
      </c>
    </row>
    <row r="974" spans="1:3">
      <c r="A974" s="94">
        <f t="shared" si="34"/>
        <v>971</v>
      </c>
      <c r="B974" s="87">
        <f t="shared" si="35"/>
        <v>9.8174768750000002E-2</v>
      </c>
      <c r="C974" s="87">
        <f>AVERAGE(B$4:B974)</f>
        <v>0.10782919384011237</v>
      </c>
    </row>
    <row r="975" spans="1:3">
      <c r="A975" s="94">
        <f t="shared" si="34"/>
        <v>972</v>
      </c>
      <c r="B975" s="87">
        <f t="shared" si="35"/>
        <v>9.8174768750000002E-2</v>
      </c>
      <c r="C975" s="87">
        <f>AVERAGE(B$4:B975)</f>
        <v>0.10781926130401144</v>
      </c>
    </row>
    <row r="976" spans="1:3">
      <c r="A976" s="94">
        <f t="shared" si="34"/>
        <v>973</v>
      </c>
      <c r="B976" s="87">
        <f t="shared" si="35"/>
        <v>9.8174768750000002E-2</v>
      </c>
      <c r="C976" s="87">
        <f>AVERAGE(B$4:B976)</f>
        <v>0.10780934918422314</v>
      </c>
    </row>
    <row r="977" spans="1:3">
      <c r="A977" s="94">
        <f t="shared" si="34"/>
        <v>974</v>
      </c>
      <c r="B977" s="87">
        <f t="shared" si="35"/>
        <v>9.8174768750000002E-2</v>
      </c>
      <c r="C977" s="87">
        <f>AVERAGE(B$4:B977)</f>
        <v>0.10779945741786356</v>
      </c>
    </row>
    <row r="978" spans="1:3">
      <c r="A978" s="94">
        <f t="shared" si="34"/>
        <v>975</v>
      </c>
      <c r="B978" s="87">
        <f t="shared" si="35"/>
        <v>9.8174768750000002E-2</v>
      </c>
      <c r="C978" s="87">
        <f>AVERAGE(B$4:B978)</f>
        <v>0.10778958594230678</v>
      </c>
    </row>
    <row r="979" spans="1:3">
      <c r="A979" s="94">
        <f t="shared" si="34"/>
        <v>976</v>
      </c>
      <c r="B979" s="87">
        <f t="shared" si="35"/>
        <v>9.8174768750000002E-2</v>
      </c>
      <c r="C979" s="87">
        <f>AVERAGE(B$4:B979)</f>
        <v>0.10777973469518352</v>
      </c>
    </row>
    <row r="980" spans="1:3">
      <c r="A980" s="94">
        <f t="shared" si="34"/>
        <v>977</v>
      </c>
      <c r="B980" s="87">
        <f t="shared" si="35"/>
        <v>9.8174768750000002E-2</v>
      </c>
      <c r="C980" s="87">
        <f>AVERAGE(B$4:B980)</f>
        <v>0.10776990361437985</v>
      </c>
    </row>
    <row r="981" spans="1:3">
      <c r="A981" s="94">
        <f t="shared" si="34"/>
        <v>978</v>
      </c>
      <c r="B981" s="87">
        <f t="shared" si="35"/>
        <v>9.8174768750000002E-2</v>
      </c>
      <c r="C981" s="87">
        <f>AVERAGE(B$4:B981)</f>
        <v>0.1077600926380359</v>
      </c>
    </row>
    <row r="982" spans="1:3">
      <c r="A982" s="94">
        <f t="shared" si="34"/>
        <v>979</v>
      </c>
      <c r="B982" s="87">
        <f t="shared" si="35"/>
        <v>9.8174768750000002E-2</v>
      </c>
      <c r="C982" s="87">
        <f>AVERAGE(B$4:B982)</f>
        <v>0.10775030170454454</v>
      </c>
    </row>
    <row r="983" spans="1:3">
      <c r="A983" s="94">
        <f t="shared" si="34"/>
        <v>980</v>
      </c>
      <c r="B983" s="87">
        <f t="shared" si="35"/>
        <v>9.8174768750000002E-2</v>
      </c>
      <c r="C983" s="87">
        <f>AVERAGE(B$4:B983)</f>
        <v>0.10774053075255011</v>
      </c>
    </row>
    <row r="984" spans="1:3">
      <c r="A984" s="94">
        <f t="shared" si="34"/>
        <v>981</v>
      </c>
      <c r="B984" s="87">
        <f t="shared" si="35"/>
        <v>9.8174768750000002E-2</v>
      </c>
      <c r="C984" s="87">
        <f>AVERAGE(B$4:B984)</f>
        <v>0.10773077972094711</v>
      </c>
    </row>
    <row r="985" spans="1:3">
      <c r="A985" s="94">
        <f t="shared" si="34"/>
        <v>982</v>
      </c>
      <c r="B985" s="87">
        <f t="shared" si="35"/>
        <v>9.8174768750000002E-2</v>
      </c>
      <c r="C985" s="87">
        <f>AVERAGE(B$4:B985)</f>
        <v>0.10772104854887893</v>
      </c>
    </row>
    <row r="986" spans="1:3">
      <c r="A986" s="94">
        <f t="shared" si="34"/>
        <v>983</v>
      </c>
      <c r="B986" s="87">
        <f t="shared" si="35"/>
        <v>9.8174768750000002E-2</v>
      </c>
      <c r="C986" s="87">
        <f>AVERAGE(B$4:B986)</f>
        <v>0.10771133717573662</v>
      </c>
    </row>
    <row r="987" spans="1:3">
      <c r="A987" s="94">
        <f t="shared" si="34"/>
        <v>984</v>
      </c>
      <c r="B987" s="87">
        <f t="shared" si="35"/>
        <v>9.8174768750000002E-2</v>
      </c>
      <c r="C987" s="87">
        <f>AVERAGE(B$4:B987)</f>
        <v>0.10770164554115763</v>
      </c>
    </row>
    <row r="988" spans="1:3">
      <c r="A988" s="94">
        <f t="shared" si="34"/>
        <v>985</v>
      </c>
      <c r="B988" s="87">
        <f t="shared" si="35"/>
        <v>9.8174768750000002E-2</v>
      </c>
      <c r="C988" s="87">
        <f>AVERAGE(B$4:B988)</f>
        <v>0.10769197358502447</v>
      </c>
    </row>
    <row r="989" spans="1:3">
      <c r="A989" s="94">
        <f t="shared" si="34"/>
        <v>986</v>
      </c>
      <c r="B989" s="87">
        <f t="shared" si="35"/>
        <v>9.8174768750000002E-2</v>
      </c>
      <c r="C989" s="87">
        <f>AVERAGE(B$4:B989)</f>
        <v>0.10768232124746359</v>
      </c>
    </row>
    <row r="990" spans="1:3">
      <c r="A990" s="94">
        <f t="shared" si="34"/>
        <v>987</v>
      </c>
      <c r="B990" s="87">
        <f t="shared" si="35"/>
        <v>9.8174768750000002E-2</v>
      </c>
      <c r="C990" s="87">
        <f>AVERAGE(B$4:B990)</f>
        <v>0.10767268846884408</v>
      </c>
    </row>
    <row r="991" spans="1:3">
      <c r="A991" s="94">
        <f t="shared" si="34"/>
        <v>988</v>
      </c>
      <c r="B991" s="87">
        <f t="shared" si="35"/>
        <v>9.8174768750000002E-2</v>
      </c>
      <c r="C991" s="87">
        <f>AVERAGE(B$4:B991)</f>
        <v>0.10766307518977641</v>
      </c>
    </row>
    <row r="992" spans="1:3">
      <c r="A992" s="94">
        <f t="shared" si="34"/>
        <v>989</v>
      </c>
      <c r="B992" s="87">
        <f t="shared" si="35"/>
        <v>9.8174768750000002E-2</v>
      </c>
      <c r="C992" s="87">
        <f>AVERAGE(B$4:B992)</f>
        <v>0.10765348135111133</v>
      </c>
    </row>
    <row r="993" spans="1:3">
      <c r="A993" s="94">
        <f t="shared" si="34"/>
        <v>990</v>
      </c>
      <c r="B993" s="87">
        <f t="shared" si="35"/>
        <v>9.8174768750000002E-2</v>
      </c>
      <c r="C993" s="87">
        <f>AVERAGE(B$4:B993)</f>
        <v>0.10764390689393849</v>
      </c>
    </row>
    <row r="994" spans="1:3">
      <c r="A994" s="94">
        <f t="shared" si="34"/>
        <v>991</v>
      </c>
      <c r="B994" s="87">
        <f t="shared" si="35"/>
        <v>9.8174768750000002E-2</v>
      </c>
      <c r="C994" s="87">
        <f>AVERAGE(B$4:B994)</f>
        <v>0.10763435175958537</v>
      </c>
    </row>
    <row r="995" spans="1:3">
      <c r="A995" s="94">
        <f t="shared" si="34"/>
        <v>992</v>
      </c>
      <c r="B995" s="87">
        <f t="shared" si="35"/>
        <v>9.8174768750000002E-2</v>
      </c>
      <c r="C995" s="87">
        <f>AVERAGE(B$4:B995)</f>
        <v>0.10762481588961602</v>
      </c>
    </row>
    <row r="996" spans="1:3">
      <c r="A996" s="94">
        <f t="shared" si="34"/>
        <v>993</v>
      </c>
      <c r="B996" s="87">
        <f t="shared" si="35"/>
        <v>9.8174768750000002E-2</v>
      </c>
      <c r="C996" s="87">
        <f>AVERAGE(B$4:B996)</f>
        <v>0.10761529922582991</v>
      </c>
    </row>
    <row r="997" spans="1:3">
      <c r="A997" s="94">
        <f t="shared" si="34"/>
        <v>994</v>
      </c>
      <c r="B997" s="87">
        <f t="shared" si="35"/>
        <v>9.8174768750000002E-2</v>
      </c>
      <c r="C997" s="87">
        <f>AVERAGE(B$4:B997)</f>
        <v>0.10760580171026066</v>
      </c>
    </row>
    <row r="998" spans="1:3">
      <c r="A998" s="94">
        <f t="shared" si="34"/>
        <v>995</v>
      </c>
      <c r="B998" s="87">
        <f t="shared" si="35"/>
        <v>9.8174768750000002E-2</v>
      </c>
      <c r="C998" s="87">
        <f>AVERAGE(B$4:B998)</f>
        <v>0.10759632328517497</v>
      </c>
    </row>
    <row r="999" spans="1:3">
      <c r="A999" s="94">
        <f t="shared" ref="A999:A1062" si="36">A998+1</f>
        <v>996</v>
      </c>
      <c r="B999" s="87">
        <f t="shared" ref="B999:B1062" si="37">B998</f>
        <v>9.8174768750000002E-2</v>
      </c>
      <c r="C999" s="87">
        <f>AVERAGE(B$4:B999)</f>
        <v>0.10758686389307137</v>
      </c>
    </row>
    <row r="1000" spans="1:3">
      <c r="A1000" s="94">
        <f t="shared" si="36"/>
        <v>997</v>
      </c>
      <c r="B1000" s="87">
        <f t="shared" si="37"/>
        <v>9.8174768750000002E-2</v>
      </c>
      <c r="C1000" s="87">
        <f>AVERAGE(B$4:B1000)</f>
        <v>0.10757742347667913</v>
      </c>
    </row>
    <row r="1001" spans="1:3">
      <c r="A1001" s="94">
        <f t="shared" si="36"/>
        <v>998</v>
      </c>
      <c r="B1001" s="87">
        <f t="shared" si="37"/>
        <v>9.8174768750000002E-2</v>
      </c>
      <c r="C1001" s="87">
        <f>AVERAGE(B$4:B1001)</f>
        <v>0.10756800197895701</v>
      </c>
    </row>
    <row r="1002" spans="1:3">
      <c r="A1002" s="94">
        <f t="shared" si="36"/>
        <v>999</v>
      </c>
      <c r="B1002" s="87">
        <f t="shared" si="37"/>
        <v>9.8174768750000002E-2</v>
      </c>
      <c r="C1002" s="87">
        <f>AVERAGE(B$4:B1002)</f>
        <v>0.10755859934309218</v>
      </c>
    </row>
    <row r="1003" spans="1:3">
      <c r="A1003" s="94">
        <f t="shared" si="36"/>
        <v>1000</v>
      </c>
      <c r="B1003" s="87">
        <f t="shared" si="37"/>
        <v>9.8174768750000002E-2</v>
      </c>
      <c r="C1003" s="87">
        <f>AVERAGE(B$4:B1003)</f>
        <v>0.10754921551249909</v>
      </c>
    </row>
    <row r="1004" spans="1:3">
      <c r="A1004" s="94">
        <f t="shared" si="36"/>
        <v>1001</v>
      </c>
      <c r="B1004" s="87">
        <f t="shared" si="37"/>
        <v>9.8174768750000002E-2</v>
      </c>
      <c r="C1004" s="87">
        <f>AVERAGE(B$4:B1004)</f>
        <v>0.10753985043081828</v>
      </c>
    </row>
    <row r="1005" spans="1:3">
      <c r="A1005" s="94">
        <f t="shared" si="36"/>
        <v>1002</v>
      </c>
      <c r="B1005" s="87">
        <f t="shared" si="37"/>
        <v>9.8174768750000002E-2</v>
      </c>
      <c r="C1005" s="87">
        <f>AVERAGE(B$4:B1005)</f>
        <v>0.10753050404191526</v>
      </c>
    </row>
    <row r="1006" spans="1:3">
      <c r="A1006" s="94">
        <f t="shared" si="36"/>
        <v>1003</v>
      </c>
      <c r="B1006" s="87">
        <f t="shared" si="37"/>
        <v>9.8174768750000002E-2</v>
      </c>
      <c r="C1006" s="87">
        <f>AVERAGE(B$4:B1006)</f>
        <v>0.10752117628987945</v>
      </c>
    </row>
    <row r="1007" spans="1:3">
      <c r="A1007" s="94">
        <f t="shared" si="36"/>
        <v>1004</v>
      </c>
      <c r="B1007" s="87">
        <f t="shared" si="37"/>
        <v>9.8174768750000002E-2</v>
      </c>
      <c r="C1007" s="87">
        <f>AVERAGE(B$4:B1007)</f>
        <v>0.107511867119023</v>
      </c>
    </row>
    <row r="1008" spans="1:3">
      <c r="A1008" s="94">
        <f t="shared" si="36"/>
        <v>1005</v>
      </c>
      <c r="B1008" s="87">
        <f t="shared" si="37"/>
        <v>9.8174768750000002E-2</v>
      </c>
      <c r="C1008" s="87">
        <f>AVERAGE(B$4:B1008)</f>
        <v>0.10750257647387969</v>
      </c>
    </row>
    <row r="1009" spans="1:3">
      <c r="A1009" s="94">
        <f t="shared" si="36"/>
        <v>1006</v>
      </c>
      <c r="B1009" s="87">
        <f t="shared" si="37"/>
        <v>9.8174768750000002E-2</v>
      </c>
      <c r="C1009" s="87">
        <f>AVERAGE(B$4:B1009)</f>
        <v>0.10749330429920385</v>
      </c>
    </row>
    <row r="1010" spans="1:3">
      <c r="A1010" s="94">
        <f t="shared" si="36"/>
        <v>1007</v>
      </c>
      <c r="B1010" s="87">
        <f t="shared" si="37"/>
        <v>9.8174768750000002E-2</v>
      </c>
      <c r="C1010" s="87">
        <f>AVERAGE(B$4:B1010)</f>
        <v>0.1074840505399693</v>
      </c>
    </row>
    <row r="1011" spans="1:3">
      <c r="A1011" s="94">
        <f t="shared" si="36"/>
        <v>1008</v>
      </c>
      <c r="B1011" s="87">
        <f t="shared" si="37"/>
        <v>9.8174768750000002E-2</v>
      </c>
      <c r="C1011" s="87">
        <f>AVERAGE(B$4:B1011)</f>
        <v>0.10747481514136814</v>
      </c>
    </row>
    <row r="1012" spans="1:3">
      <c r="A1012" s="94">
        <f t="shared" si="36"/>
        <v>1009</v>
      </c>
      <c r="B1012" s="87">
        <f t="shared" si="37"/>
        <v>9.8174768750000002E-2</v>
      </c>
      <c r="C1012" s="87">
        <f>AVERAGE(B$4:B1012)</f>
        <v>0.10746559804880979</v>
      </c>
    </row>
    <row r="1013" spans="1:3">
      <c r="A1013" s="94">
        <f t="shared" si="36"/>
        <v>1010</v>
      </c>
      <c r="B1013" s="87">
        <f t="shared" si="37"/>
        <v>9.8174768750000002E-2</v>
      </c>
      <c r="C1013" s="87">
        <f>AVERAGE(B$4:B1013)</f>
        <v>0.10745639920791988</v>
      </c>
    </row>
    <row r="1014" spans="1:3">
      <c r="A1014" s="94">
        <f t="shared" si="36"/>
        <v>1011</v>
      </c>
      <c r="B1014" s="87">
        <f t="shared" si="37"/>
        <v>9.8174768750000002E-2</v>
      </c>
      <c r="C1014" s="87">
        <f>AVERAGE(B$4:B1014)</f>
        <v>0.10744721856453915</v>
      </c>
    </row>
    <row r="1015" spans="1:3">
      <c r="A1015" s="94">
        <f t="shared" si="36"/>
        <v>1012</v>
      </c>
      <c r="B1015" s="87">
        <f t="shared" si="37"/>
        <v>9.8174768750000002E-2</v>
      </c>
      <c r="C1015" s="87">
        <f>AVERAGE(B$4:B1015)</f>
        <v>0.10743805606472241</v>
      </c>
    </row>
    <row r="1016" spans="1:3">
      <c r="A1016" s="94">
        <f t="shared" si="36"/>
        <v>1013</v>
      </c>
      <c r="B1016" s="87">
        <f t="shared" si="37"/>
        <v>9.8174768750000002E-2</v>
      </c>
      <c r="C1016" s="87">
        <f>AVERAGE(B$4:B1016)</f>
        <v>0.10742891165473749</v>
      </c>
    </row>
    <row r="1017" spans="1:3">
      <c r="A1017" s="94">
        <f t="shared" si="36"/>
        <v>1014</v>
      </c>
      <c r="B1017" s="87">
        <f t="shared" si="37"/>
        <v>9.8174768750000002E-2</v>
      </c>
      <c r="C1017" s="87">
        <f>AVERAGE(B$4:B1017)</f>
        <v>0.10741978528106418</v>
      </c>
    </row>
    <row r="1018" spans="1:3">
      <c r="A1018" s="94">
        <f t="shared" si="36"/>
        <v>1015</v>
      </c>
      <c r="B1018" s="87">
        <f t="shared" si="37"/>
        <v>9.8174768750000002E-2</v>
      </c>
      <c r="C1018" s="87">
        <f>AVERAGE(B$4:B1018)</f>
        <v>0.10741067689039317</v>
      </c>
    </row>
    <row r="1019" spans="1:3">
      <c r="A1019" s="94">
        <f t="shared" si="36"/>
        <v>1016</v>
      </c>
      <c r="B1019" s="87">
        <f t="shared" si="37"/>
        <v>9.8174768750000002E-2</v>
      </c>
      <c r="C1019" s="87">
        <f>AVERAGE(B$4:B1019)</f>
        <v>0.10740158642962506</v>
      </c>
    </row>
    <row r="1020" spans="1:3">
      <c r="A1020" s="94">
        <f t="shared" si="36"/>
        <v>1017</v>
      </c>
      <c r="B1020" s="87">
        <f t="shared" si="37"/>
        <v>9.8174768750000002E-2</v>
      </c>
      <c r="C1020" s="87">
        <f>AVERAGE(B$4:B1020)</f>
        <v>0.1073925138458693</v>
      </c>
    </row>
    <row r="1021" spans="1:3">
      <c r="A1021" s="94">
        <f t="shared" si="36"/>
        <v>1018</v>
      </c>
      <c r="B1021" s="87">
        <f t="shared" si="37"/>
        <v>9.8174768750000002E-2</v>
      </c>
      <c r="C1021" s="87">
        <f>AVERAGE(B$4:B1021)</f>
        <v>0.10738345908644309</v>
      </c>
    </row>
    <row r="1022" spans="1:3">
      <c r="A1022" s="94">
        <f t="shared" si="36"/>
        <v>1019</v>
      </c>
      <c r="B1022" s="87">
        <f t="shared" si="37"/>
        <v>9.8174768750000002E-2</v>
      </c>
      <c r="C1022" s="87">
        <f>AVERAGE(B$4:B1022)</f>
        <v>0.10737442209887053</v>
      </c>
    </row>
    <row r="1023" spans="1:3">
      <c r="A1023" s="94">
        <f t="shared" si="36"/>
        <v>1020</v>
      </c>
      <c r="B1023" s="87">
        <f t="shared" si="37"/>
        <v>9.8174768750000002E-2</v>
      </c>
      <c r="C1023" s="87">
        <f>AVERAGE(B$4:B1023)</f>
        <v>0.10736540283088145</v>
      </c>
    </row>
    <row r="1024" spans="1:3">
      <c r="A1024" s="94">
        <f t="shared" si="36"/>
        <v>1021</v>
      </c>
      <c r="B1024" s="87">
        <f t="shared" si="37"/>
        <v>9.8174768750000002E-2</v>
      </c>
      <c r="C1024" s="87">
        <f>AVERAGE(B$4:B1024)</f>
        <v>0.10735640123041044</v>
      </c>
    </row>
    <row r="1025" spans="1:3">
      <c r="A1025" s="94">
        <f t="shared" si="36"/>
        <v>1022</v>
      </c>
      <c r="B1025" s="87">
        <f t="shared" si="37"/>
        <v>9.8174768750000002E-2</v>
      </c>
      <c r="C1025" s="87">
        <f>AVERAGE(B$4:B1025)</f>
        <v>0.10734741724559596</v>
      </c>
    </row>
    <row r="1026" spans="1:3">
      <c r="A1026" s="94">
        <f t="shared" si="36"/>
        <v>1023</v>
      </c>
      <c r="B1026" s="87">
        <f t="shared" si="37"/>
        <v>9.8174768750000002E-2</v>
      </c>
      <c r="C1026" s="87">
        <f>AVERAGE(B$4:B1026)</f>
        <v>0.10733845082477915</v>
      </c>
    </row>
    <row r="1027" spans="1:3">
      <c r="A1027" s="94">
        <f t="shared" si="36"/>
        <v>1024</v>
      </c>
      <c r="B1027" s="87">
        <f t="shared" si="37"/>
        <v>9.8174768750000002E-2</v>
      </c>
      <c r="C1027" s="87">
        <f>AVERAGE(B$4:B1027)</f>
        <v>0.10732950191650299</v>
      </c>
    </row>
    <row r="1028" spans="1:3">
      <c r="A1028" s="94">
        <f t="shared" si="36"/>
        <v>1025</v>
      </c>
      <c r="B1028" s="87">
        <f t="shared" si="37"/>
        <v>9.8174768750000002E-2</v>
      </c>
      <c r="C1028" s="87">
        <f>AVERAGE(B$4:B1028)</f>
        <v>0.10732057046951128</v>
      </c>
    </row>
    <row r="1029" spans="1:3">
      <c r="A1029" s="94">
        <f t="shared" si="36"/>
        <v>1026</v>
      </c>
      <c r="B1029" s="87">
        <f t="shared" si="37"/>
        <v>9.8174768750000002E-2</v>
      </c>
      <c r="C1029" s="87">
        <f>AVERAGE(B$4:B1029)</f>
        <v>0.10731165643274762</v>
      </c>
    </row>
    <row r="1030" spans="1:3">
      <c r="A1030" s="94">
        <f t="shared" si="36"/>
        <v>1027</v>
      </c>
      <c r="B1030" s="87">
        <f t="shared" si="37"/>
        <v>9.8174768750000002E-2</v>
      </c>
      <c r="C1030" s="87">
        <f>AVERAGE(B$4:B1030)</f>
        <v>0.10730275975535448</v>
      </c>
    </row>
    <row r="1031" spans="1:3">
      <c r="A1031" s="94">
        <f t="shared" si="36"/>
        <v>1028</v>
      </c>
      <c r="B1031" s="87">
        <f t="shared" si="37"/>
        <v>9.8174768750000002E-2</v>
      </c>
      <c r="C1031" s="87">
        <f>AVERAGE(B$4:B1031)</f>
        <v>0.10729388038667224</v>
      </c>
    </row>
    <row r="1032" spans="1:3">
      <c r="A1032" s="94">
        <f t="shared" si="36"/>
        <v>1029</v>
      </c>
      <c r="B1032" s="87">
        <f t="shared" si="37"/>
        <v>9.8174768750000002E-2</v>
      </c>
      <c r="C1032" s="87">
        <f>AVERAGE(B$4:B1032)</f>
        <v>0.10728501827623815</v>
      </c>
    </row>
    <row r="1033" spans="1:3">
      <c r="A1033" s="94">
        <f t="shared" si="36"/>
        <v>1030</v>
      </c>
      <c r="B1033" s="87">
        <f t="shared" si="37"/>
        <v>9.8174768750000002E-2</v>
      </c>
      <c r="C1033" s="87">
        <f>AVERAGE(B$4:B1033)</f>
        <v>0.10727617337378549</v>
      </c>
    </row>
    <row r="1034" spans="1:3">
      <c r="A1034" s="94">
        <f t="shared" si="36"/>
        <v>1031</v>
      </c>
      <c r="B1034" s="87">
        <f t="shared" si="37"/>
        <v>9.8174768750000002E-2</v>
      </c>
      <c r="C1034" s="87">
        <f>AVERAGE(B$4:B1034)</f>
        <v>0.10726734562924253</v>
      </c>
    </row>
    <row r="1035" spans="1:3">
      <c r="A1035" s="94">
        <f t="shared" si="36"/>
        <v>1032</v>
      </c>
      <c r="B1035" s="87">
        <f t="shared" si="37"/>
        <v>9.8174768750000002E-2</v>
      </c>
      <c r="C1035" s="87">
        <f>AVERAGE(B$4:B1035)</f>
        <v>0.10725853499273165</v>
      </c>
    </row>
    <row r="1036" spans="1:3">
      <c r="A1036" s="94">
        <f t="shared" si="36"/>
        <v>1033</v>
      </c>
      <c r="B1036" s="87">
        <f t="shared" si="37"/>
        <v>9.8174768750000002E-2</v>
      </c>
      <c r="C1036" s="87">
        <f>AVERAGE(B$4:B1036)</f>
        <v>0.10724974141456831</v>
      </c>
    </row>
    <row r="1037" spans="1:3">
      <c r="A1037" s="94">
        <f t="shared" si="36"/>
        <v>1034</v>
      </c>
      <c r="B1037" s="87">
        <f t="shared" si="37"/>
        <v>9.8174768750000002E-2</v>
      </c>
      <c r="C1037" s="87">
        <f>AVERAGE(B$4:B1037)</f>
        <v>0.1072409648452602</v>
      </c>
    </row>
    <row r="1038" spans="1:3">
      <c r="A1038" s="94">
        <f t="shared" si="36"/>
        <v>1035</v>
      </c>
      <c r="B1038" s="87">
        <f t="shared" si="37"/>
        <v>9.8174768750000002E-2</v>
      </c>
      <c r="C1038" s="87">
        <f>AVERAGE(B$4:B1038)</f>
        <v>0.10723220523550633</v>
      </c>
    </row>
    <row r="1039" spans="1:3">
      <c r="A1039" s="94">
        <f t="shared" si="36"/>
        <v>1036</v>
      </c>
      <c r="B1039" s="87">
        <f t="shared" si="37"/>
        <v>9.8174768750000002E-2</v>
      </c>
      <c r="C1039" s="87">
        <f>AVERAGE(B$4:B1039)</f>
        <v>0.107223462536196</v>
      </c>
    </row>
    <row r="1040" spans="1:3">
      <c r="A1040" s="94">
        <f t="shared" si="36"/>
        <v>1037</v>
      </c>
      <c r="B1040" s="87">
        <f t="shared" si="37"/>
        <v>9.8174768750000002E-2</v>
      </c>
      <c r="C1040" s="87">
        <f>AVERAGE(B$4:B1040)</f>
        <v>0.10721473669840796</v>
      </c>
    </row>
    <row r="1041" spans="1:3">
      <c r="A1041" s="94">
        <f t="shared" si="36"/>
        <v>1038</v>
      </c>
      <c r="B1041" s="87">
        <f t="shared" si="37"/>
        <v>9.8174768750000002E-2</v>
      </c>
      <c r="C1041" s="87">
        <f>AVERAGE(B$4:B1041)</f>
        <v>0.10720602767340949</v>
      </c>
    </row>
    <row r="1042" spans="1:3">
      <c r="A1042" s="94">
        <f t="shared" si="36"/>
        <v>1039</v>
      </c>
      <c r="B1042" s="87">
        <f t="shared" si="37"/>
        <v>9.8174768750000002E-2</v>
      </c>
      <c r="C1042" s="87">
        <f>AVERAGE(B$4:B1042)</f>
        <v>0.10719733541265548</v>
      </c>
    </row>
    <row r="1043" spans="1:3">
      <c r="A1043" s="94">
        <f t="shared" si="36"/>
        <v>1040</v>
      </c>
      <c r="B1043" s="87">
        <f t="shared" si="37"/>
        <v>9.8174768750000002E-2</v>
      </c>
      <c r="C1043" s="87">
        <f>AVERAGE(B$4:B1043)</f>
        <v>0.10718865986778754</v>
      </c>
    </row>
    <row r="1044" spans="1:3">
      <c r="A1044" s="94">
        <f t="shared" si="36"/>
        <v>1041</v>
      </c>
      <c r="B1044" s="87">
        <f t="shared" si="37"/>
        <v>9.8174768750000002E-2</v>
      </c>
      <c r="C1044" s="87">
        <f>AVERAGE(B$4:B1044)</f>
        <v>0.10718000099063309</v>
      </c>
    </row>
    <row r="1045" spans="1:3">
      <c r="A1045" s="94">
        <f t="shared" si="36"/>
        <v>1042</v>
      </c>
      <c r="B1045" s="87">
        <f t="shared" si="37"/>
        <v>9.8174768750000002E-2</v>
      </c>
      <c r="C1045" s="87">
        <f>AVERAGE(B$4:B1045)</f>
        <v>0.10717135873320446</v>
      </c>
    </row>
    <row r="1046" spans="1:3">
      <c r="A1046" s="94">
        <f t="shared" si="36"/>
        <v>1043</v>
      </c>
      <c r="B1046" s="87">
        <f t="shared" si="37"/>
        <v>9.8174768750000002E-2</v>
      </c>
      <c r="C1046" s="87">
        <f>AVERAGE(B$4:B1046)</f>
        <v>0.10716273304769804</v>
      </c>
    </row>
    <row r="1047" spans="1:3">
      <c r="A1047" s="94">
        <f t="shared" si="36"/>
        <v>1044</v>
      </c>
      <c r="B1047" s="87">
        <f t="shared" si="37"/>
        <v>9.8174768750000002E-2</v>
      </c>
      <c r="C1047" s="87">
        <f>AVERAGE(B$4:B1047)</f>
        <v>0.10715412388649334</v>
      </c>
    </row>
    <row r="1048" spans="1:3">
      <c r="A1048" s="94">
        <f t="shared" si="36"/>
        <v>1045</v>
      </c>
      <c r="B1048" s="87">
        <f t="shared" si="37"/>
        <v>9.8174768750000002E-2</v>
      </c>
      <c r="C1048" s="87">
        <f>AVERAGE(B$4:B1048)</f>
        <v>0.1071455312021522</v>
      </c>
    </row>
    <row r="1049" spans="1:3">
      <c r="A1049" s="94">
        <f t="shared" si="36"/>
        <v>1046</v>
      </c>
      <c r="B1049" s="87">
        <f t="shared" si="37"/>
        <v>9.8174768750000002E-2</v>
      </c>
      <c r="C1049" s="87">
        <f>AVERAGE(B$4:B1049)</f>
        <v>0.10713695494741782</v>
      </c>
    </row>
    <row r="1050" spans="1:3">
      <c r="A1050" s="94">
        <f t="shared" si="36"/>
        <v>1047</v>
      </c>
      <c r="B1050" s="87">
        <f t="shared" si="37"/>
        <v>9.8174768750000002E-2</v>
      </c>
      <c r="C1050" s="87">
        <f>AVERAGE(B$4:B1050)</f>
        <v>0.10712839507521399</v>
      </c>
    </row>
    <row r="1051" spans="1:3">
      <c r="A1051" s="94">
        <f t="shared" si="36"/>
        <v>1048</v>
      </c>
      <c r="B1051" s="87">
        <f t="shared" si="37"/>
        <v>9.8174768750000002E-2</v>
      </c>
      <c r="C1051" s="87">
        <f>AVERAGE(B$4:B1051)</f>
        <v>0.10711985153864412</v>
      </c>
    </row>
    <row r="1052" spans="1:3">
      <c r="A1052" s="94">
        <f t="shared" si="36"/>
        <v>1049</v>
      </c>
      <c r="B1052" s="87">
        <f t="shared" si="37"/>
        <v>9.8174768750000002E-2</v>
      </c>
      <c r="C1052" s="87">
        <f>AVERAGE(B$4:B1052)</f>
        <v>0.1071113242909905</v>
      </c>
    </row>
    <row r="1053" spans="1:3">
      <c r="A1053" s="94">
        <f t="shared" si="36"/>
        <v>1050</v>
      </c>
      <c r="B1053" s="87">
        <f t="shared" si="37"/>
        <v>9.8174768750000002E-2</v>
      </c>
      <c r="C1053" s="87">
        <f>AVERAGE(B$4:B1053)</f>
        <v>0.10710281328571337</v>
      </c>
    </row>
    <row r="1054" spans="1:3">
      <c r="A1054" s="94">
        <f t="shared" si="36"/>
        <v>1051</v>
      </c>
      <c r="B1054" s="87">
        <f t="shared" si="37"/>
        <v>9.8174768750000002E-2</v>
      </c>
      <c r="C1054" s="87">
        <f>AVERAGE(B$4:B1054)</f>
        <v>0.10709431847645008</v>
      </c>
    </row>
    <row r="1055" spans="1:3">
      <c r="A1055" s="94">
        <f t="shared" si="36"/>
        <v>1052</v>
      </c>
      <c r="B1055" s="87">
        <f t="shared" si="37"/>
        <v>9.8174768750000002E-2</v>
      </c>
      <c r="C1055" s="87">
        <f>AVERAGE(B$4:B1055)</f>
        <v>0.10708583981701429</v>
      </c>
    </row>
    <row r="1056" spans="1:3">
      <c r="A1056" s="94">
        <f t="shared" si="36"/>
        <v>1053</v>
      </c>
      <c r="B1056" s="87">
        <f t="shared" si="37"/>
        <v>9.8174768750000002E-2</v>
      </c>
      <c r="C1056" s="87">
        <f>AVERAGE(B$4:B1056)</f>
        <v>0.10707737726139509</v>
      </c>
    </row>
    <row r="1057" spans="1:3">
      <c r="A1057" s="94">
        <f t="shared" si="36"/>
        <v>1054</v>
      </c>
      <c r="B1057" s="87">
        <f t="shared" si="37"/>
        <v>9.8174768750000002E-2</v>
      </c>
      <c r="C1057" s="87">
        <f>AVERAGE(B$4:B1057)</f>
        <v>0.1070689307637562</v>
      </c>
    </row>
    <row r="1058" spans="1:3">
      <c r="A1058" s="94">
        <f t="shared" si="36"/>
        <v>1055</v>
      </c>
      <c r="B1058" s="87">
        <f t="shared" si="37"/>
        <v>9.8174768750000002E-2</v>
      </c>
      <c r="C1058" s="87">
        <f>AVERAGE(B$4:B1058)</f>
        <v>0.1070605002784351</v>
      </c>
    </row>
    <row r="1059" spans="1:3">
      <c r="A1059" s="94">
        <f t="shared" si="36"/>
        <v>1056</v>
      </c>
      <c r="B1059" s="87">
        <f t="shared" si="37"/>
        <v>9.8174768750000002E-2</v>
      </c>
      <c r="C1059" s="87">
        <f>AVERAGE(B$4:B1059)</f>
        <v>0.10705208575994227</v>
      </c>
    </row>
    <row r="1060" spans="1:3">
      <c r="A1060" s="94">
        <f t="shared" si="36"/>
        <v>1057</v>
      </c>
      <c r="B1060" s="87">
        <f t="shared" si="37"/>
        <v>9.8174768750000002E-2</v>
      </c>
      <c r="C1060" s="87">
        <f>AVERAGE(B$4:B1060)</f>
        <v>0.1070436871629603</v>
      </c>
    </row>
    <row r="1061" spans="1:3">
      <c r="A1061" s="94">
        <f t="shared" si="36"/>
        <v>1058</v>
      </c>
      <c r="B1061" s="87">
        <f t="shared" si="37"/>
        <v>9.8174768750000002E-2</v>
      </c>
      <c r="C1061" s="87">
        <f>AVERAGE(B$4:B1061)</f>
        <v>0.10703530444234313</v>
      </c>
    </row>
    <row r="1062" spans="1:3">
      <c r="A1062" s="94">
        <f t="shared" si="36"/>
        <v>1059</v>
      </c>
      <c r="B1062" s="87">
        <f t="shared" si="37"/>
        <v>9.8174768750000002E-2</v>
      </c>
      <c r="C1062" s="87">
        <f>AVERAGE(B$4:B1062)</f>
        <v>0.10702693755311522</v>
      </c>
    </row>
    <row r="1063" spans="1:3">
      <c r="A1063" s="94">
        <f t="shared" ref="A1063:A1126" si="38">A1062+1</f>
        <v>1060</v>
      </c>
      <c r="B1063" s="87">
        <f t="shared" ref="B1063:B1126" si="39">B1062</f>
        <v>9.8174768750000002E-2</v>
      </c>
      <c r="C1063" s="87">
        <f>AVERAGE(B$4:B1063)</f>
        <v>0.10701858645047078</v>
      </c>
    </row>
    <row r="1064" spans="1:3">
      <c r="A1064" s="94">
        <f t="shared" si="38"/>
        <v>1061</v>
      </c>
      <c r="B1064" s="87">
        <f t="shared" si="39"/>
        <v>9.8174768750000002E-2</v>
      </c>
      <c r="C1064" s="87">
        <f>AVERAGE(B$4:B1064)</f>
        <v>0.10701025108977288</v>
      </c>
    </row>
    <row r="1065" spans="1:3">
      <c r="A1065" s="94">
        <f t="shared" si="38"/>
        <v>1062</v>
      </c>
      <c r="B1065" s="87">
        <f t="shared" si="39"/>
        <v>9.8174768750000002E-2</v>
      </c>
      <c r="C1065" s="87">
        <f>AVERAGE(B$4:B1065)</f>
        <v>0.10700193142655276</v>
      </c>
    </row>
    <row r="1066" spans="1:3">
      <c r="A1066" s="94">
        <f t="shared" si="38"/>
        <v>1063</v>
      </c>
      <c r="B1066" s="87">
        <f t="shared" si="39"/>
        <v>9.8174768750000002E-2</v>
      </c>
      <c r="C1066" s="87">
        <f>AVERAGE(B$4:B1066)</f>
        <v>0.10699362741650896</v>
      </c>
    </row>
    <row r="1067" spans="1:3">
      <c r="A1067" s="94">
        <f t="shared" si="38"/>
        <v>1064</v>
      </c>
      <c r="B1067" s="87">
        <f t="shared" si="39"/>
        <v>9.8174768750000002E-2</v>
      </c>
      <c r="C1067" s="87">
        <f>AVERAGE(B$4:B1067)</f>
        <v>0.10698533901550659</v>
      </c>
    </row>
    <row r="1068" spans="1:3">
      <c r="A1068" s="94">
        <f t="shared" si="38"/>
        <v>1065</v>
      </c>
      <c r="B1068" s="87">
        <f t="shared" si="39"/>
        <v>9.8174768750000002E-2</v>
      </c>
      <c r="C1068" s="87">
        <f>AVERAGE(B$4:B1068)</f>
        <v>0.10697706617957654</v>
      </c>
    </row>
    <row r="1069" spans="1:3">
      <c r="A1069" s="94">
        <f t="shared" si="38"/>
        <v>1066</v>
      </c>
      <c r="B1069" s="87">
        <f t="shared" si="39"/>
        <v>9.8174768750000002E-2</v>
      </c>
      <c r="C1069" s="87">
        <f>AVERAGE(B$4:B1069)</f>
        <v>0.10696880886491465</v>
      </c>
    </row>
    <row r="1070" spans="1:3">
      <c r="A1070" s="94">
        <f t="shared" si="38"/>
        <v>1067</v>
      </c>
      <c r="B1070" s="87">
        <f t="shared" si="39"/>
        <v>9.8174768750000002E-2</v>
      </c>
      <c r="C1070" s="87">
        <f>AVERAGE(B$4:B1070)</f>
        <v>0.106960567027881</v>
      </c>
    </row>
    <row r="1071" spans="1:3">
      <c r="A1071" s="94">
        <f t="shared" si="38"/>
        <v>1068</v>
      </c>
      <c r="B1071" s="87">
        <f t="shared" si="39"/>
        <v>9.8174768750000002E-2</v>
      </c>
      <c r="C1071" s="87">
        <f>AVERAGE(B$4:B1071)</f>
        <v>0.10695234062499909</v>
      </c>
    </row>
    <row r="1072" spans="1:3">
      <c r="A1072" s="94">
        <f t="shared" si="38"/>
        <v>1069</v>
      </c>
      <c r="B1072" s="87">
        <f t="shared" si="39"/>
        <v>9.8174768750000002E-2</v>
      </c>
      <c r="C1072" s="87">
        <f>AVERAGE(B$4:B1072)</f>
        <v>0.10694412961295512</v>
      </c>
    </row>
    <row r="1073" spans="1:3">
      <c r="A1073" s="94">
        <f t="shared" si="38"/>
        <v>1070</v>
      </c>
      <c r="B1073" s="87">
        <f t="shared" si="39"/>
        <v>9.8174768750000002E-2</v>
      </c>
      <c r="C1073" s="87">
        <f>AVERAGE(B$4:B1073)</f>
        <v>0.10693593394859721</v>
      </c>
    </row>
    <row r="1074" spans="1:3">
      <c r="A1074" s="94">
        <f t="shared" si="38"/>
        <v>1071</v>
      </c>
      <c r="B1074" s="87">
        <f t="shared" si="39"/>
        <v>9.8174768750000002E-2</v>
      </c>
      <c r="C1074" s="87">
        <f>AVERAGE(B$4:B1074)</f>
        <v>0.10692775358893465</v>
      </c>
    </row>
    <row r="1075" spans="1:3">
      <c r="A1075" s="94">
        <f t="shared" si="38"/>
        <v>1072</v>
      </c>
      <c r="B1075" s="87">
        <f t="shared" si="39"/>
        <v>9.8174768750000002E-2</v>
      </c>
      <c r="C1075" s="87">
        <f>AVERAGE(B$4:B1075)</f>
        <v>0.10691958849113714</v>
      </c>
    </row>
    <row r="1076" spans="1:3">
      <c r="A1076" s="94">
        <f t="shared" si="38"/>
        <v>1073</v>
      </c>
      <c r="B1076" s="87">
        <f t="shared" si="39"/>
        <v>9.8174768750000002E-2</v>
      </c>
      <c r="C1076" s="87">
        <f>AVERAGE(B$4:B1076)</f>
        <v>0.10691143861253403</v>
      </c>
    </row>
    <row r="1077" spans="1:3">
      <c r="A1077" s="94">
        <f t="shared" si="38"/>
        <v>1074</v>
      </c>
      <c r="B1077" s="87">
        <f t="shared" si="39"/>
        <v>9.8174768750000002E-2</v>
      </c>
      <c r="C1077" s="87">
        <f>AVERAGE(B$4:B1077)</f>
        <v>0.1069033039106136</v>
      </c>
    </row>
    <row r="1078" spans="1:3">
      <c r="A1078" s="94">
        <f t="shared" si="38"/>
        <v>1075</v>
      </c>
      <c r="B1078" s="87">
        <f t="shared" si="39"/>
        <v>9.8174768750000002E-2</v>
      </c>
      <c r="C1078" s="87">
        <f>AVERAGE(B$4:B1078)</f>
        <v>0.10689518434302234</v>
      </c>
    </row>
    <row r="1079" spans="1:3">
      <c r="A1079" s="94">
        <f t="shared" si="38"/>
        <v>1076</v>
      </c>
      <c r="B1079" s="87">
        <f t="shared" si="39"/>
        <v>9.8174768750000002E-2</v>
      </c>
      <c r="C1079" s="87">
        <f>AVERAGE(B$4:B1079)</f>
        <v>0.10688707986756414</v>
      </c>
    </row>
    <row r="1080" spans="1:3">
      <c r="A1080" s="94">
        <f t="shared" si="38"/>
        <v>1077</v>
      </c>
      <c r="B1080" s="87">
        <f t="shared" si="39"/>
        <v>9.8174768750000002E-2</v>
      </c>
      <c r="C1080" s="87">
        <f>AVERAGE(B$4:B1080)</f>
        <v>0.10687899044219963</v>
      </c>
    </row>
    <row r="1081" spans="1:3">
      <c r="A1081" s="94">
        <f t="shared" si="38"/>
        <v>1078</v>
      </c>
      <c r="B1081" s="87">
        <f t="shared" si="39"/>
        <v>9.8174768750000002E-2</v>
      </c>
      <c r="C1081" s="87">
        <f>AVERAGE(B$4:B1081)</f>
        <v>0.10687091602504546</v>
      </c>
    </row>
    <row r="1082" spans="1:3">
      <c r="A1082" s="94">
        <f t="shared" si="38"/>
        <v>1079</v>
      </c>
      <c r="B1082" s="87">
        <f t="shared" si="39"/>
        <v>9.8174768750000002E-2</v>
      </c>
      <c r="C1082" s="87">
        <f>AVERAGE(B$4:B1082)</f>
        <v>0.1068628565743735</v>
      </c>
    </row>
    <row r="1083" spans="1:3">
      <c r="A1083" s="94">
        <f t="shared" si="38"/>
        <v>1080</v>
      </c>
      <c r="B1083" s="87">
        <f t="shared" si="39"/>
        <v>9.8174768750000002E-2</v>
      </c>
      <c r="C1083" s="87">
        <f>AVERAGE(B$4:B1083)</f>
        <v>0.10685481204861019</v>
      </c>
    </row>
    <row r="1084" spans="1:3">
      <c r="A1084" s="94">
        <f t="shared" si="38"/>
        <v>1081</v>
      </c>
      <c r="B1084" s="87">
        <f t="shared" si="39"/>
        <v>9.8174768750000002E-2</v>
      </c>
      <c r="C1084" s="87">
        <f>AVERAGE(B$4:B1084)</f>
        <v>0.1068467824063358</v>
      </c>
    </row>
    <row r="1085" spans="1:3">
      <c r="A1085" s="94">
        <f t="shared" si="38"/>
        <v>1082</v>
      </c>
      <c r="B1085" s="87">
        <f t="shared" si="39"/>
        <v>9.8174768750000002E-2</v>
      </c>
      <c r="C1085" s="87">
        <f>AVERAGE(B$4:B1085)</f>
        <v>0.10683876760628373</v>
      </c>
    </row>
    <row r="1086" spans="1:3">
      <c r="A1086" s="94">
        <f t="shared" si="38"/>
        <v>1083</v>
      </c>
      <c r="B1086" s="87">
        <f t="shared" si="39"/>
        <v>9.8174768750000002E-2</v>
      </c>
      <c r="C1086" s="87">
        <f>AVERAGE(B$4:B1086)</f>
        <v>0.1068307676073398</v>
      </c>
    </row>
    <row r="1087" spans="1:3">
      <c r="A1087" s="94">
        <f t="shared" si="38"/>
        <v>1084</v>
      </c>
      <c r="B1087" s="87">
        <f t="shared" si="39"/>
        <v>9.8174768750000002E-2</v>
      </c>
      <c r="C1087" s="87">
        <f>AVERAGE(B$4:B1087)</f>
        <v>0.10682278236854152</v>
      </c>
    </row>
    <row r="1088" spans="1:3">
      <c r="A1088" s="94">
        <f t="shared" si="38"/>
        <v>1085</v>
      </c>
      <c r="B1088" s="87">
        <f t="shared" si="39"/>
        <v>9.8174768750000002E-2</v>
      </c>
      <c r="C1088" s="87">
        <f>AVERAGE(B$4:B1088)</f>
        <v>0.10681481184907742</v>
      </c>
    </row>
    <row r="1089" spans="1:3">
      <c r="A1089" s="94">
        <f t="shared" si="38"/>
        <v>1086</v>
      </c>
      <c r="B1089" s="87">
        <f t="shared" si="39"/>
        <v>9.8174768750000002E-2</v>
      </c>
      <c r="C1089" s="87">
        <f>AVERAGE(B$4:B1089)</f>
        <v>0.10680685600828638</v>
      </c>
    </row>
    <row r="1090" spans="1:3">
      <c r="A1090" s="94">
        <f t="shared" si="38"/>
        <v>1087</v>
      </c>
      <c r="B1090" s="87">
        <f t="shared" si="39"/>
        <v>9.8174768750000002E-2</v>
      </c>
      <c r="C1090" s="87">
        <f>AVERAGE(B$4:B1090)</f>
        <v>0.10679891480565686</v>
      </c>
    </row>
    <row r="1091" spans="1:3">
      <c r="A1091" s="94">
        <f t="shared" si="38"/>
        <v>1088</v>
      </c>
      <c r="B1091" s="87">
        <f t="shared" si="39"/>
        <v>9.8174768750000002E-2</v>
      </c>
      <c r="C1091" s="87">
        <f>AVERAGE(B$4:B1091)</f>
        <v>0.10679098820082629</v>
      </c>
    </row>
    <row r="1092" spans="1:3">
      <c r="A1092" s="94">
        <f t="shared" si="38"/>
        <v>1089</v>
      </c>
      <c r="B1092" s="87">
        <f t="shared" si="39"/>
        <v>9.8174768750000002E-2</v>
      </c>
      <c r="C1092" s="87">
        <f>AVERAGE(B$4:B1092)</f>
        <v>0.10678307615358035</v>
      </c>
    </row>
    <row r="1093" spans="1:3">
      <c r="A1093" s="94">
        <f t="shared" si="38"/>
        <v>1090</v>
      </c>
      <c r="B1093" s="87">
        <f t="shared" si="39"/>
        <v>9.8174768750000002E-2</v>
      </c>
      <c r="C1093" s="87">
        <f>AVERAGE(B$4:B1093)</f>
        <v>0.10677517862385229</v>
      </c>
    </row>
    <row r="1094" spans="1:3">
      <c r="A1094" s="94">
        <f t="shared" si="38"/>
        <v>1091</v>
      </c>
      <c r="B1094" s="87">
        <f t="shared" si="39"/>
        <v>9.8174768750000002E-2</v>
      </c>
      <c r="C1094" s="87">
        <f>AVERAGE(B$4:B1094)</f>
        <v>0.10676729557172226</v>
      </c>
    </row>
    <row r="1095" spans="1:3">
      <c r="A1095" s="94">
        <f t="shared" si="38"/>
        <v>1092</v>
      </c>
      <c r="B1095" s="87">
        <f t="shared" si="39"/>
        <v>9.8174768750000002E-2</v>
      </c>
      <c r="C1095" s="87">
        <f>AVERAGE(B$4:B1095)</f>
        <v>0.10675942695741666</v>
      </c>
    </row>
    <row r="1096" spans="1:3">
      <c r="A1096" s="94">
        <f t="shared" si="38"/>
        <v>1093</v>
      </c>
      <c r="B1096" s="87">
        <f t="shared" si="39"/>
        <v>9.8174768750000002E-2</v>
      </c>
      <c r="C1096" s="87">
        <f>AVERAGE(B$4:B1096)</f>
        <v>0.10675157274130741</v>
      </c>
    </row>
    <row r="1097" spans="1:3">
      <c r="A1097" s="94">
        <f t="shared" si="38"/>
        <v>1094</v>
      </c>
      <c r="B1097" s="87">
        <f t="shared" si="39"/>
        <v>9.8174768750000002E-2</v>
      </c>
      <c r="C1097" s="87">
        <f>AVERAGE(B$4:B1097)</f>
        <v>0.10674373288391133</v>
      </c>
    </row>
    <row r="1098" spans="1:3">
      <c r="A1098" s="94">
        <f t="shared" si="38"/>
        <v>1095</v>
      </c>
      <c r="B1098" s="87">
        <f t="shared" si="39"/>
        <v>9.8174768750000002E-2</v>
      </c>
      <c r="C1098" s="87">
        <f>AVERAGE(B$4:B1098)</f>
        <v>0.10673590734588949</v>
      </c>
    </row>
    <row r="1099" spans="1:3">
      <c r="A1099" s="94">
        <f t="shared" si="38"/>
        <v>1096</v>
      </c>
      <c r="B1099" s="87">
        <f t="shared" si="39"/>
        <v>9.8174768750000002E-2</v>
      </c>
      <c r="C1099" s="87">
        <f>AVERAGE(B$4:B1099)</f>
        <v>0.10672809608804652</v>
      </c>
    </row>
    <row r="1100" spans="1:3">
      <c r="A1100" s="94">
        <f t="shared" si="38"/>
        <v>1097</v>
      </c>
      <c r="B1100" s="87">
        <f t="shared" si="39"/>
        <v>9.8174768750000002E-2</v>
      </c>
      <c r="C1100" s="87">
        <f>AVERAGE(B$4:B1100)</f>
        <v>0.10672029907132997</v>
      </c>
    </row>
    <row r="1101" spans="1:3">
      <c r="A1101" s="94">
        <f t="shared" si="38"/>
        <v>1098</v>
      </c>
      <c r="B1101" s="87">
        <f t="shared" si="39"/>
        <v>9.8174768750000002E-2</v>
      </c>
      <c r="C1101" s="87">
        <f>AVERAGE(B$4:B1101)</f>
        <v>0.10671251625682968</v>
      </c>
    </row>
    <row r="1102" spans="1:3">
      <c r="A1102" s="94">
        <f t="shared" si="38"/>
        <v>1099</v>
      </c>
      <c r="B1102" s="87">
        <f t="shared" si="39"/>
        <v>9.8174768750000002E-2</v>
      </c>
      <c r="C1102" s="87">
        <f>AVERAGE(B$4:B1102)</f>
        <v>0.10670474760577706</v>
      </c>
    </row>
    <row r="1103" spans="1:3">
      <c r="A1103" s="94">
        <f t="shared" si="38"/>
        <v>1100</v>
      </c>
      <c r="B1103" s="87">
        <f t="shared" si="39"/>
        <v>9.8174768750000002E-2</v>
      </c>
      <c r="C1103" s="87">
        <f>AVERAGE(B$4:B1103)</f>
        <v>0.10669699307954453</v>
      </c>
    </row>
    <row r="1104" spans="1:3">
      <c r="A1104" s="94">
        <f t="shared" si="38"/>
        <v>1101</v>
      </c>
      <c r="B1104" s="87">
        <f t="shared" si="39"/>
        <v>9.8174768750000002E-2</v>
      </c>
      <c r="C1104" s="87">
        <f>AVERAGE(B$4:B1104)</f>
        <v>0.10668925263964485</v>
      </c>
    </row>
    <row r="1105" spans="1:3">
      <c r="A1105" s="94">
        <f t="shared" si="38"/>
        <v>1102</v>
      </c>
      <c r="B1105" s="87">
        <f t="shared" si="39"/>
        <v>9.8174768750000002E-2</v>
      </c>
      <c r="C1105" s="87">
        <f>AVERAGE(B$4:B1105)</f>
        <v>0.10668152624773047</v>
      </c>
    </row>
    <row r="1106" spans="1:3">
      <c r="A1106" s="94">
        <f t="shared" si="38"/>
        <v>1103</v>
      </c>
      <c r="B1106" s="87">
        <f t="shared" si="39"/>
        <v>9.8174768750000002E-2</v>
      </c>
      <c r="C1106" s="87">
        <f>AVERAGE(B$4:B1106)</f>
        <v>0.10667381386559291</v>
      </c>
    </row>
    <row r="1107" spans="1:3">
      <c r="A1107" s="94">
        <f t="shared" si="38"/>
        <v>1104</v>
      </c>
      <c r="B1107" s="87">
        <f t="shared" si="39"/>
        <v>9.8174768750000002E-2</v>
      </c>
      <c r="C1107" s="87">
        <f>AVERAGE(B$4:B1107)</f>
        <v>0.10666611545516212</v>
      </c>
    </row>
    <row r="1108" spans="1:3">
      <c r="A1108" s="94">
        <f t="shared" si="38"/>
        <v>1105</v>
      </c>
      <c r="B1108" s="87">
        <f t="shared" si="39"/>
        <v>9.8174768750000002E-2</v>
      </c>
      <c r="C1108" s="87">
        <f>AVERAGE(B$4:B1108)</f>
        <v>0.10665843097850587</v>
      </c>
    </row>
    <row r="1109" spans="1:3">
      <c r="A1109" s="94">
        <f t="shared" si="38"/>
        <v>1106</v>
      </c>
      <c r="B1109" s="87">
        <f t="shared" si="39"/>
        <v>9.8174768750000002E-2</v>
      </c>
      <c r="C1109" s="87">
        <f>AVERAGE(B$4:B1109)</f>
        <v>0.1066507603978291</v>
      </c>
    </row>
    <row r="1110" spans="1:3">
      <c r="A1110" s="94">
        <f t="shared" si="38"/>
        <v>1107</v>
      </c>
      <c r="B1110" s="87">
        <f t="shared" si="39"/>
        <v>9.8174768750000002E-2</v>
      </c>
      <c r="C1110" s="87">
        <f>AVERAGE(B$4:B1110)</f>
        <v>0.10664310367547333</v>
      </c>
    </row>
    <row r="1111" spans="1:3">
      <c r="A1111" s="94">
        <f t="shared" si="38"/>
        <v>1108</v>
      </c>
      <c r="B1111" s="87">
        <f t="shared" si="39"/>
        <v>9.8174768750000002E-2</v>
      </c>
      <c r="C1111" s="87">
        <f>AVERAGE(B$4:B1111)</f>
        <v>0.10663546077391604</v>
      </c>
    </row>
    <row r="1112" spans="1:3">
      <c r="A1112" s="94">
        <f t="shared" si="38"/>
        <v>1109</v>
      </c>
      <c r="B1112" s="87">
        <f t="shared" si="39"/>
        <v>9.8174768750000002E-2</v>
      </c>
      <c r="C1112" s="87">
        <f>AVERAGE(B$4:B1112)</f>
        <v>0.10662783165577004</v>
      </c>
    </row>
    <row r="1113" spans="1:3">
      <c r="A1113" s="94">
        <f t="shared" si="38"/>
        <v>1110</v>
      </c>
      <c r="B1113" s="87">
        <f t="shared" si="39"/>
        <v>9.8174768750000002E-2</v>
      </c>
      <c r="C1113" s="87">
        <f>AVERAGE(B$4:B1113)</f>
        <v>0.10662021628378286</v>
      </c>
    </row>
    <row r="1114" spans="1:3">
      <c r="A1114" s="94">
        <f t="shared" si="38"/>
        <v>1111</v>
      </c>
      <c r="B1114" s="87">
        <f t="shared" si="39"/>
        <v>9.8174768750000002E-2</v>
      </c>
      <c r="C1114" s="87">
        <f>AVERAGE(B$4:B1114)</f>
        <v>0.10661261462083615</v>
      </c>
    </row>
    <row r="1115" spans="1:3">
      <c r="A1115" s="94">
        <f t="shared" si="38"/>
        <v>1112</v>
      </c>
      <c r="B1115" s="87">
        <f t="shared" si="39"/>
        <v>9.8174768750000002E-2</v>
      </c>
      <c r="C1115" s="87">
        <f>AVERAGE(B$4:B1115)</f>
        <v>0.10660502662994512</v>
      </c>
    </row>
    <row r="1116" spans="1:3">
      <c r="A1116" s="94">
        <f t="shared" si="38"/>
        <v>1113</v>
      </c>
      <c r="B1116" s="87">
        <f t="shared" si="39"/>
        <v>9.8174768750000002E-2</v>
      </c>
      <c r="C1116" s="87">
        <f>AVERAGE(B$4:B1116)</f>
        <v>0.10659745227425783</v>
      </c>
    </row>
    <row r="1117" spans="1:3">
      <c r="A1117" s="94">
        <f t="shared" si="38"/>
        <v>1114</v>
      </c>
      <c r="B1117" s="87">
        <f t="shared" si="39"/>
        <v>9.8174768750000002E-2</v>
      </c>
      <c r="C1117" s="87">
        <f>AVERAGE(B$4:B1117)</f>
        <v>0.10658989151705474</v>
      </c>
    </row>
    <row r="1118" spans="1:3">
      <c r="A1118" s="94">
        <f t="shared" si="38"/>
        <v>1115</v>
      </c>
      <c r="B1118" s="87">
        <f t="shared" si="39"/>
        <v>9.8174768750000002E-2</v>
      </c>
      <c r="C1118" s="87">
        <f>AVERAGE(B$4:B1118)</f>
        <v>0.10658234432174796</v>
      </c>
    </row>
    <row r="1119" spans="1:3">
      <c r="A1119" s="94">
        <f t="shared" si="38"/>
        <v>1116</v>
      </c>
      <c r="B1119" s="87">
        <f t="shared" si="39"/>
        <v>9.8174768750000002E-2</v>
      </c>
      <c r="C1119" s="87">
        <f>AVERAGE(B$4:B1119)</f>
        <v>0.10657481065188079</v>
      </c>
    </row>
    <row r="1120" spans="1:3">
      <c r="A1120" s="94">
        <f t="shared" si="38"/>
        <v>1117</v>
      </c>
      <c r="B1120" s="87">
        <f t="shared" si="39"/>
        <v>9.8174768750000002E-2</v>
      </c>
      <c r="C1120" s="87">
        <f>AVERAGE(B$4:B1120)</f>
        <v>0.1065672904711271</v>
      </c>
    </row>
    <row r="1121" spans="1:3">
      <c r="A1121" s="94">
        <f t="shared" si="38"/>
        <v>1118</v>
      </c>
      <c r="B1121" s="87">
        <f t="shared" si="39"/>
        <v>9.8174768750000002E-2</v>
      </c>
      <c r="C1121" s="87">
        <f>AVERAGE(B$4:B1121)</f>
        <v>0.10655978374329067</v>
      </c>
    </row>
    <row r="1122" spans="1:3">
      <c r="A1122" s="94">
        <f t="shared" si="38"/>
        <v>1119</v>
      </c>
      <c r="B1122" s="87">
        <f t="shared" si="39"/>
        <v>9.8174768750000002E-2</v>
      </c>
      <c r="C1122" s="87">
        <f>AVERAGE(B$4:B1122)</f>
        <v>0.1065522904323047</v>
      </c>
    </row>
    <row r="1123" spans="1:3">
      <c r="A1123" s="94">
        <f t="shared" si="38"/>
        <v>1120</v>
      </c>
      <c r="B1123" s="87">
        <f t="shared" si="39"/>
        <v>9.8174768750000002E-2</v>
      </c>
      <c r="C1123" s="87">
        <f>AVERAGE(B$4:B1123)</f>
        <v>0.10654481050223122</v>
      </c>
    </row>
    <row r="1124" spans="1:3">
      <c r="A1124" s="94">
        <f t="shared" si="38"/>
        <v>1121</v>
      </c>
      <c r="B1124" s="87">
        <f t="shared" si="39"/>
        <v>9.8174768750000002E-2</v>
      </c>
      <c r="C1124" s="87">
        <f>AVERAGE(B$4:B1124)</f>
        <v>0.10653734391726045</v>
      </c>
    </row>
    <row r="1125" spans="1:3">
      <c r="A1125" s="94">
        <f t="shared" si="38"/>
        <v>1122</v>
      </c>
      <c r="B1125" s="87">
        <f t="shared" si="39"/>
        <v>9.8174768750000002E-2</v>
      </c>
      <c r="C1125" s="87">
        <f>AVERAGE(B$4:B1125)</f>
        <v>0.10652989064171031</v>
      </c>
    </row>
    <row r="1126" spans="1:3">
      <c r="A1126" s="94">
        <f t="shared" si="38"/>
        <v>1123</v>
      </c>
      <c r="B1126" s="87">
        <f t="shared" si="39"/>
        <v>9.8174768750000002E-2</v>
      </c>
      <c r="C1126" s="87">
        <f>AVERAGE(B$4:B1126)</f>
        <v>0.10652245064002579</v>
      </c>
    </row>
    <row r="1127" spans="1:3">
      <c r="A1127" s="94">
        <f t="shared" ref="A1127:A1190" si="40">A1126+1</f>
        <v>1124</v>
      </c>
      <c r="B1127" s="87">
        <f t="shared" ref="B1127:B1190" si="41">B1126</f>
        <v>9.8174768750000002E-2</v>
      </c>
      <c r="C1127" s="87">
        <f>AVERAGE(B$4:B1127)</f>
        <v>0.10651502387677844</v>
      </c>
    </row>
    <row r="1128" spans="1:3">
      <c r="A1128" s="94">
        <f t="shared" si="40"/>
        <v>1125</v>
      </c>
      <c r="B1128" s="87">
        <f t="shared" si="41"/>
        <v>9.8174768750000002E-2</v>
      </c>
      <c r="C1128" s="87">
        <f>AVERAGE(B$4:B1128)</f>
        <v>0.10650761031666574</v>
      </c>
    </row>
    <row r="1129" spans="1:3">
      <c r="A1129" s="94">
        <f t="shared" si="40"/>
        <v>1126</v>
      </c>
      <c r="B1129" s="87">
        <f t="shared" si="41"/>
        <v>9.8174768750000002E-2</v>
      </c>
      <c r="C1129" s="87">
        <f>AVERAGE(B$4:B1129)</f>
        <v>0.10650020992451062</v>
      </c>
    </row>
    <row r="1130" spans="1:3">
      <c r="A1130" s="94">
        <f t="shared" si="40"/>
        <v>1127</v>
      </c>
      <c r="B1130" s="87">
        <f t="shared" si="41"/>
        <v>9.8174768750000002E-2</v>
      </c>
      <c r="C1130" s="87">
        <f>AVERAGE(B$4:B1130)</f>
        <v>0.10649282266526083</v>
      </c>
    </row>
    <row r="1131" spans="1:3">
      <c r="A1131" s="94">
        <f t="shared" si="40"/>
        <v>1128</v>
      </c>
      <c r="B1131" s="87">
        <f t="shared" si="41"/>
        <v>9.8174768750000002E-2</v>
      </c>
      <c r="C1131" s="87">
        <f>AVERAGE(B$4:B1131)</f>
        <v>0.10648544850398843</v>
      </c>
    </row>
    <row r="1132" spans="1:3">
      <c r="A1132" s="94">
        <f t="shared" si="40"/>
        <v>1129</v>
      </c>
      <c r="B1132" s="87">
        <f t="shared" si="41"/>
        <v>9.8174768750000002E-2</v>
      </c>
      <c r="C1132" s="87">
        <f>AVERAGE(B$4:B1132)</f>
        <v>0.10647808740588924</v>
      </c>
    </row>
    <row r="1133" spans="1:3">
      <c r="A1133" s="94">
        <f t="shared" si="40"/>
        <v>1130</v>
      </c>
      <c r="B1133" s="87">
        <f t="shared" si="41"/>
        <v>9.8174768750000002E-2</v>
      </c>
      <c r="C1133" s="87">
        <f>AVERAGE(B$4:B1133)</f>
        <v>0.10647073933628226</v>
      </c>
    </row>
    <row r="1134" spans="1:3">
      <c r="A1134" s="94">
        <f t="shared" si="40"/>
        <v>1131</v>
      </c>
      <c r="B1134" s="87">
        <f t="shared" si="41"/>
        <v>9.8174768750000002E-2</v>
      </c>
      <c r="C1134" s="87">
        <f>AVERAGE(B$4:B1134)</f>
        <v>0.10646340426060916</v>
      </c>
    </row>
    <row r="1135" spans="1:3">
      <c r="A1135" s="94">
        <f t="shared" si="40"/>
        <v>1132</v>
      </c>
      <c r="B1135" s="87">
        <f t="shared" si="41"/>
        <v>9.8174768750000002E-2</v>
      </c>
      <c r="C1135" s="87">
        <f>AVERAGE(B$4:B1135)</f>
        <v>0.10645608214443371</v>
      </c>
    </row>
    <row r="1136" spans="1:3">
      <c r="A1136" s="94">
        <f t="shared" si="40"/>
        <v>1133</v>
      </c>
      <c r="B1136" s="87">
        <f t="shared" si="41"/>
        <v>9.8174768750000002E-2</v>
      </c>
      <c r="C1136" s="87">
        <f>AVERAGE(B$4:B1136)</f>
        <v>0.10644877295344127</v>
      </c>
    </row>
    <row r="1137" spans="1:3">
      <c r="A1137" s="94">
        <f t="shared" si="40"/>
        <v>1134</v>
      </c>
      <c r="B1137" s="87">
        <f t="shared" si="41"/>
        <v>9.8174768750000002E-2</v>
      </c>
      <c r="C1137" s="87">
        <f>AVERAGE(B$4:B1137)</f>
        <v>0.10644147665343823</v>
      </c>
    </row>
    <row r="1138" spans="1:3">
      <c r="A1138" s="94">
        <f t="shared" si="40"/>
        <v>1135</v>
      </c>
      <c r="B1138" s="87">
        <f t="shared" si="41"/>
        <v>9.8174768750000002E-2</v>
      </c>
      <c r="C1138" s="87">
        <f>AVERAGE(B$4:B1138)</f>
        <v>0.1064341932103515</v>
      </c>
    </row>
    <row r="1139" spans="1:3">
      <c r="A1139" s="94">
        <f t="shared" si="40"/>
        <v>1136</v>
      </c>
      <c r="B1139" s="87">
        <f t="shared" si="41"/>
        <v>9.8174768750000002E-2</v>
      </c>
      <c r="C1139" s="87">
        <f>AVERAGE(B$4:B1139)</f>
        <v>0.10642692259022794</v>
      </c>
    </row>
    <row r="1140" spans="1:3">
      <c r="A1140" s="94">
        <f t="shared" si="40"/>
        <v>1137</v>
      </c>
      <c r="B1140" s="87">
        <f t="shared" si="41"/>
        <v>9.8174768750000002E-2</v>
      </c>
      <c r="C1140" s="87">
        <f>AVERAGE(B$4:B1140)</f>
        <v>0.10641966475923391</v>
      </c>
    </row>
    <row r="1141" spans="1:3">
      <c r="A1141" s="94">
        <f t="shared" si="40"/>
        <v>1138</v>
      </c>
      <c r="B1141" s="87">
        <f t="shared" si="41"/>
        <v>9.8174768750000002E-2</v>
      </c>
      <c r="C1141" s="87">
        <f>AVERAGE(B$4:B1141)</f>
        <v>0.10641241968365461</v>
      </c>
    </row>
    <row r="1142" spans="1:3">
      <c r="A1142" s="94">
        <f t="shared" si="40"/>
        <v>1139</v>
      </c>
      <c r="B1142" s="87">
        <f t="shared" si="41"/>
        <v>9.8174768750000002E-2</v>
      </c>
      <c r="C1142" s="87">
        <f>AVERAGE(B$4:B1142)</f>
        <v>0.10640518732989372</v>
      </c>
    </row>
    <row r="1143" spans="1:3">
      <c r="A1143" s="94">
        <f t="shared" si="40"/>
        <v>1140</v>
      </c>
      <c r="B1143" s="87">
        <f t="shared" si="41"/>
        <v>9.8174768750000002E-2</v>
      </c>
      <c r="C1143" s="87">
        <f>AVERAGE(B$4:B1143)</f>
        <v>0.10639796766447276</v>
      </c>
    </row>
    <row r="1144" spans="1:3">
      <c r="A1144" s="94">
        <f t="shared" si="40"/>
        <v>1141</v>
      </c>
      <c r="B1144" s="87">
        <f t="shared" si="41"/>
        <v>9.8174768750000002E-2</v>
      </c>
      <c r="C1144" s="87">
        <f>AVERAGE(B$4:B1144)</f>
        <v>0.10639076065403062</v>
      </c>
    </row>
    <row r="1145" spans="1:3">
      <c r="A1145" s="94">
        <f t="shared" si="40"/>
        <v>1142</v>
      </c>
      <c r="B1145" s="87">
        <f t="shared" si="41"/>
        <v>9.8174768750000002E-2</v>
      </c>
      <c r="C1145" s="87">
        <f>AVERAGE(B$4:B1145)</f>
        <v>0.10638356626532307</v>
      </c>
    </row>
    <row r="1146" spans="1:3">
      <c r="A1146" s="94">
        <f t="shared" si="40"/>
        <v>1143</v>
      </c>
      <c r="B1146" s="87">
        <f t="shared" si="41"/>
        <v>9.8174768750000002E-2</v>
      </c>
      <c r="C1146" s="87">
        <f>AVERAGE(B$4:B1146)</f>
        <v>0.10637638446522217</v>
      </c>
    </row>
    <row r="1147" spans="1:3">
      <c r="A1147" s="94">
        <f t="shared" si="40"/>
        <v>1144</v>
      </c>
      <c r="B1147" s="87">
        <f t="shared" si="41"/>
        <v>9.8174768750000002E-2</v>
      </c>
      <c r="C1147" s="87">
        <f>AVERAGE(B$4:B1147)</f>
        <v>0.10636921522071585</v>
      </c>
    </row>
    <row r="1148" spans="1:3">
      <c r="A1148" s="94">
        <f t="shared" si="40"/>
        <v>1145</v>
      </c>
      <c r="B1148" s="87">
        <f t="shared" si="41"/>
        <v>9.8174768750000002E-2</v>
      </c>
      <c r="C1148" s="87">
        <f>AVERAGE(B$4:B1148)</f>
        <v>0.10636205849890737</v>
      </c>
    </row>
    <row r="1149" spans="1:3">
      <c r="A1149" s="94">
        <f t="shared" si="40"/>
        <v>1146</v>
      </c>
      <c r="B1149" s="87">
        <f t="shared" si="41"/>
        <v>9.8174768750000002E-2</v>
      </c>
      <c r="C1149" s="87">
        <f>AVERAGE(B$4:B1149)</f>
        <v>0.10635491426701478</v>
      </c>
    </row>
    <row r="1150" spans="1:3">
      <c r="A1150" s="94">
        <f t="shared" si="40"/>
        <v>1147</v>
      </c>
      <c r="B1150" s="87">
        <f t="shared" si="41"/>
        <v>9.8174768750000002E-2</v>
      </c>
      <c r="C1150" s="87">
        <f>AVERAGE(B$4:B1150)</f>
        <v>0.10634778249237048</v>
      </c>
    </row>
    <row r="1151" spans="1:3">
      <c r="A1151" s="94">
        <f t="shared" si="40"/>
        <v>1148</v>
      </c>
      <c r="B1151" s="87">
        <f t="shared" si="41"/>
        <v>9.8174768750000002E-2</v>
      </c>
      <c r="C1151" s="87">
        <f>AVERAGE(B$4:B1151)</f>
        <v>0.10634066314242067</v>
      </c>
    </row>
    <row r="1152" spans="1:3">
      <c r="A1152" s="94">
        <f t="shared" si="40"/>
        <v>1149</v>
      </c>
      <c r="B1152" s="87">
        <f t="shared" si="41"/>
        <v>9.8174768750000002E-2</v>
      </c>
      <c r="C1152" s="87">
        <f>AVERAGE(B$4:B1152)</f>
        <v>0.10633355618472493</v>
      </c>
    </row>
    <row r="1153" spans="1:3">
      <c r="A1153" s="94">
        <f t="shared" si="40"/>
        <v>1150</v>
      </c>
      <c r="B1153" s="87">
        <f t="shared" si="41"/>
        <v>9.8174768750000002E-2</v>
      </c>
      <c r="C1153" s="87">
        <f>AVERAGE(B$4:B1153)</f>
        <v>0.10632646158695559</v>
      </c>
    </row>
    <row r="1154" spans="1:3">
      <c r="A1154" s="94">
        <f t="shared" si="40"/>
        <v>1151</v>
      </c>
      <c r="B1154" s="87">
        <f t="shared" si="41"/>
        <v>9.8174768750000002E-2</v>
      </c>
      <c r="C1154" s="87">
        <f>AVERAGE(B$4:B1154)</f>
        <v>0.10631937931689742</v>
      </c>
    </row>
    <row r="1155" spans="1:3">
      <c r="A1155" s="94">
        <f t="shared" si="40"/>
        <v>1152</v>
      </c>
      <c r="B1155" s="87">
        <f t="shared" si="41"/>
        <v>9.8174768750000002E-2</v>
      </c>
      <c r="C1155" s="87">
        <f>AVERAGE(B$4:B1155)</f>
        <v>0.106312309342447</v>
      </c>
    </row>
    <row r="1156" spans="1:3">
      <c r="A1156" s="94">
        <f t="shared" si="40"/>
        <v>1153</v>
      </c>
      <c r="B1156" s="87">
        <f t="shared" si="41"/>
        <v>9.8174768750000002E-2</v>
      </c>
      <c r="C1156" s="87">
        <f>AVERAGE(B$4:B1156)</f>
        <v>0.10630525163161225</v>
      </c>
    </row>
    <row r="1157" spans="1:3">
      <c r="A1157" s="94">
        <f t="shared" si="40"/>
        <v>1154</v>
      </c>
      <c r="B1157" s="87">
        <f t="shared" si="41"/>
        <v>9.8174768750000002E-2</v>
      </c>
      <c r="C1157" s="87">
        <f>AVERAGE(B$4:B1157)</f>
        <v>0.10629820615251208</v>
      </c>
    </row>
    <row r="1158" spans="1:3">
      <c r="A1158" s="94">
        <f t="shared" si="40"/>
        <v>1155</v>
      </c>
      <c r="B1158" s="87">
        <f t="shared" si="41"/>
        <v>9.8174768750000002E-2</v>
      </c>
      <c r="C1158" s="87">
        <f>AVERAGE(B$4:B1158)</f>
        <v>0.10629117287337569</v>
      </c>
    </row>
    <row r="1159" spans="1:3">
      <c r="A1159" s="94">
        <f t="shared" si="40"/>
        <v>1156</v>
      </c>
      <c r="B1159" s="87">
        <f t="shared" si="41"/>
        <v>9.8174768750000002E-2</v>
      </c>
      <c r="C1159" s="87">
        <f>AVERAGE(B$4:B1159)</f>
        <v>0.10628415176254233</v>
      </c>
    </row>
    <row r="1160" spans="1:3">
      <c r="A1160" s="94">
        <f t="shared" si="40"/>
        <v>1157</v>
      </c>
      <c r="B1160" s="87">
        <f t="shared" si="41"/>
        <v>9.8174768750000002E-2</v>
      </c>
      <c r="C1160" s="87">
        <f>AVERAGE(B$4:B1160)</f>
        <v>0.10627714278846061</v>
      </c>
    </row>
    <row r="1161" spans="1:3">
      <c r="A1161" s="94">
        <f t="shared" si="40"/>
        <v>1158</v>
      </c>
      <c r="B1161" s="87">
        <f t="shared" si="41"/>
        <v>9.8174768750000002E-2</v>
      </c>
      <c r="C1161" s="87">
        <f>AVERAGE(B$4:B1161)</f>
        <v>0.1062701459196882</v>
      </c>
    </row>
    <row r="1162" spans="1:3">
      <c r="A1162" s="94">
        <f t="shared" si="40"/>
        <v>1159</v>
      </c>
      <c r="B1162" s="87">
        <f t="shared" si="41"/>
        <v>9.8174768750000002E-2</v>
      </c>
      <c r="C1162" s="87">
        <f>AVERAGE(B$4:B1162)</f>
        <v>0.10626316112489122</v>
      </c>
    </row>
    <row r="1163" spans="1:3">
      <c r="A1163" s="94">
        <f t="shared" si="40"/>
        <v>1160</v>
      </c>
      <c r="B1163" s="87">
        <f t="shared" si="41"/>
        <v>9.8174768750000002E-2</v>
      </c>
      <c r="C1163" s="87">
        <f>AVERAGE(B$4:B1163)</f>
        <v>0.1062561883728439</v>
      </c>
    </row>
    <row r="1164" spans="1:3">
      <c r="A1164" s="94">
        <f t="shared" si="40"/>
        <v>1161</v>
      </c>
      <c r="B1164" s="87">
        <f t="shared" si="41"/>
        <v>9.8174768750000002E-2</v>
      </c>
      <c r="C1164" s="87">
        <f>AVERAGE(B$4:B1164)</f>
        <v>0.10624922763242801</v>
      </c>
    </row>
    <row r="1165" spans="1:3">
      <c r="A1165" s="94">
        <f t="shared" si="40"/>
        <v>1162</v>
      </c>
      <c r="B1165" s="87">
        <f t="shared" si="41"/>
        <v>9.8174768750000002E-2</v>
      </c>
      <c r="C1165" s="87">
        <f>AVERAGE(B$4:B1165)</f>
        <v>0.10624227887263246</v>
      </c>
    </row>
    <row r="1166" spans="1:3">
      <c r="A1166" s="94">
        <f t="shared" si="40"/>
        <v>1163</v>
      </c>
      <c r="B1166" s="87">
        <f t="shared" si="41"/>
        <v>9.8174768750000002E-2</v>
      </c>
      <c r="C1166" s="87">
        <f>AVERAGE(B$4:B1166)</f>
        <v>0.10623534206255281</v>
      </c>
    </row>
    <row r="1167" spans="1:3">
      <c r="A1167" s="94">
        <f t="shared" si="40"/>
        <v>1164</v>
      </c>
      <c r="B1167" s="87">
        <f t="shared" si="41"/>
        <v>9.8174768750000002E-2</v>
      </c>
      <c r="C1167" s="87">
        <f>AVERAGE(B$4:B1167)</f>
        <v>0.10622841717139082</v>
      </c>
    </row>
    <row r="1168" spans="1:3">
      <c r="A1168" s="94">
        <f t="shared" si="40"/>
        <v>1165</v>
      </c>
      <c r="B1168" s="87">
        <f t="shared" si="41"/>
        <v>9.8174768750000002E-2</v>
      </c>
      <c r="C1168" s="87">
        <f>AVERAGE(B$4:B1168)</f>
        <v>0.10622150416845401</v>
      </c>
    </row>
    <row r="1169" spans="1:3">
      <c r="A1169" s="94">
        <f t="shared" si="40"/>
        <v>1166</v>
      </c>
      <c r="B1169" s="87">
        <f t="shared" si="41"/>
        <v>9.8174768750000002E-2</v>
      </c>
      <c r="C1169" s="87">
        <f>AVERAGE(B$4:B1169)</f>
        <v>0.10621460302315516</v>
      </c>
    </row>
    <row r="1170" spans="1:3">
      <c r="A1170" s="94">
        <f t="shared" si="40"/>
        <v>1167</v>
      </c>
      <c r="B1170" s="87">
        <f t="shared" si="41"/>
        <v>9.8174768750000002E-2</v>
      </c>
      <c r="C1170" s="87">
        <f>AVERAGE(B$4:B1170)</f>
        <v>0.10620771370501192</v>
      </c>
    </row>
    <row r="1171" spans="1:3">
      <c r="A1171" s="94">
        <f t="shared" si="40"/>
        <v>1168</v>
      </c>
      <c r="B1171" s="87">
        <f t="shared" si="41"/>
        <v>9.8174768750000002E-2</v>
      </c>
      <c r="C1171" s="87">
        <f>AVERAGE(B$4:B1171)</f>
        <v>0.10620083618364633</v>
      </c>
    </row>
    <row r="1172" spans="1:3">
      <c r="A1172" s="94">
        <f t="shared" si="40"/>
        <v>1169</v>
      </c>
      <c r="B1172" s="87">
        <f t="shared" si="41"/>
        <v>9.8174768750000002E-2</v>
      </c>
      <c r="C1172" s="87">
        <f>AVERAGE(B$4:B1172)</f>
        <v>0.10619397042878435</v>
      </c>
    </row>
    <row r="1173" spans="1:3">
      <c r="A1173" s="94">
        <f t="shared" si="40"/>
        <v>1170</v>
      </c>
      <c r="B1173" s="87">
        <f t="shared" si="41"/>
        <v>9.8174768750000002E-2</v>
      </c>
      <c r="C1173" s="87">
        <f>AVERAGE(B$4:B1173)</f>
        <v>0.10618711641025548</v>
      </c>
    </row>
    <row r="1174" spans="1:3">
      <c r="A1174" s="94">
        <f t="shared" si="40"/>
        <v>1171</v>
      </c>
      <c r="B1174" s="87">
        <f t="shared" si="41"/>
        <v>9.8174768750000002E-2</v>
      </c>
      <c r="C1174" s="87">
        <f>AVERAGE(B$4:B1174)</f>
        <v>0.10618027409799224</v>
      </c>
    </row>
    <row r="1175" spans="1:3">
      <c r="A1175" s="94">
        <f t="shared" si="40"/>
        <v>1172</v>
      </c>
      <c r="B1175" s="87">
        <f t="shared" si="41"/>
        <v>9.8174768750000002E-2</v>
      </c>
      <c r="C1175" s="87">
        <f>AVERAGE(B$4:B1175)</f>
        <v>0.1061734434620298</v>
      </c>
    </row>
    <row r="1176" spans="1:3">
      <c r="A1176" s="94">
        <f t="shared" si="40"/>
        <v>1173</v>
      </c>
      <c r="B1176" s="87">
        <f t="shared" si="41"/>
        <v>9.8174768750000002E-2</v>
      </c>
      <c r="C1176" s="87">
        <f>AVERAGE(B$4:B1176)</f>
        <v>0.10616662447250547</v>
      </c>
    </row>
    <row r="1177" spans="1:3">
      <c r="A1177" s="94">
        <f t="shared" si="40"/>
        <v>1174</v>
      </c>
      <c r="B1177" s="87">
        <f t="shared" si="41"/>
        <v>9.8174768750000002E-2</v>
      </c>
      <c r="C1177" s="87">
        <f>AVERAGE(B$4:B1177)</f>
        <v>0.10615981709965835</v>
      </c>
    </row>
    <row r="1178" spans="1:3">
      <c r="A1178" s="94">
        <f t="shared" si="40"/>
        <v>1175</v>
      </c>
      <c r="B1178" s="87">
        <f t="shared" si="41"/>
        <v>9.8174768750000002E-2</v>
      </c>
      <c r="C1178" s="87">
        <f>AVERAGE(B$4:B1178)</f>
        <v>0.10615302131382887</v>
      </c>
    </row>
    <row r="1179" spans="1:3">
      <c r="A1179" s="94">
        <f t="shared" si="40"/>
        <v>1176</v>
      </c>
      <c r="B1179" s="87">
        <f t="shared" si="41"/>
        <v>9.8174768750000002E-2</v>
      </c>
      <c r="C1179" s="87">
        <f>AVERAGE(B$4:B1179)</f>
        <v>0.10614623708545826</v>
      </c>
    </row>
    <row r="1180" spans="1:3">
      <c r="A1180" s="94">
        <f t="shared" si="40"/>
        <v>1177</v>
      </c>
      <c r="B1180" s="87">
        <f t="shared" si="41"/>
        <v>9.8174768750000002E-2</v>
      </c>
      <c r="C1180" s="87">
        <f>AVERAGE(B$4:B1180)</f>
        <v>0.10613946438508828</v>
      </c>
    </row>
    <row r="1181" spans="1:3">
      <c r="A1181" s="94">
        <f t="shared" si="40"/>
        <v>1178</v>
      </c>
      <c r="B1181" s="87">
        <f t="shared" si="41"/>
        <v>9.8174768750000002E-2</v>
      </c>
      <c r="C1181" s="87">
        <f>AVERAGE(B$4:B1181)</f>
        <v>0.1061327031833607</v>
      </c>
    </row>
    <row r="1182" spans="1:3">
      <c r="A1182" s="94">
        <f t="shared" si="40"/>
        <v>1179</v>
      </c>
      <c r="B1182" s="87">
        <f t="shared" si="41"/>
        <v>9.8174768750000002E-2</v>
      </c>
      <c r="C1182" s="87">
        <f>AVERAGE(B$4:B1182)</f>
        <v>0.10612595345101689</v>
      </c>
    </row>
    <row r="1183" spans="1:3">
      <c r="A1183" s="94">
        <f t="shared" si="40"/>
        <v>1180</v>
      </c>
      <c r="B1183" s="87">
        <f t="shared" si="41"/>
        <v>9.8174768750000002E-2</v>
      </c>
      <c r="C1183" s="87">
        <f>AVERAGE(B$4:B1183)</f>
        <v>0.10611921515889737</v>
      </c>
    </row>
    <row r="1184" spans="1:3">
      <c r="A1184" s="94">
        <f t="shared" si="40"/>
        <v>1181</v>
      </c>
      <c r="B1184" s="87">
        <f t="shared" si="41"/>
        <v>9.8174768750000002E-2</v>
      </c>
      <c r="C1184" s="87">
        <f>AVERAGE(B$4:B1184)</f>
        <v>0.10611248827794149</v>
      </c>
    </row>
    <row r="1185" spans="1:3">
      <c r="A1185" s="94">
        <f t="shared" si="40"/>
        <v>1182</v>
      </c>
      <c r="B1185" s="87">
        <f t="shared" si="41"/>
        <v>9.8174768750000002E-2</v>
      </c>
      <c r="C1185" s="87">
        <f>AVERAGE(B$4:B1185)</f>
        <v>0.10610577277918688</v>
      </c>
    </row>
    <row r="1186" spans="1:3">
      <c r="A1186" s="94">
        <f t="shared" si="40"/>
        <v>1183</v>
      </c>
      <c r="B1186" s="87">
        <f t="shared" si="41"/>
        <v>9.8174768750000002E-2</v>
      </c>
      <c r="C1186" s="87">
        <f>AVERAGE(B$4:B1186)</f>
        <v>0.10609906863376915</v>
      </c>
    </row>
    <row r="1187" spans="1:3">
      <c r="A1187" s="94">
        <f t="shared" si="40"/>
        <v>1184</v>
      </c>
      <c r="B1187" s="87">
        <f t="shared" si="41"/>
        <v>9.8174768750000002E-2</v>
      </c>
      <c r="C1187" s="87">
        <f>AVERAGE(B$4:B1187)</f>
        <v>0.10609237581292137</v>
      </c>
    </row>
    <row r="1188" spans="1:3">
      <c r="A1188" s="94">
        <f t="shared" si="40"/>
        <v>1185</v>
      </c>
      <c r="B1188" s="87">
        <f t="shared" si="41"/>
        <v>9.8174768750000002E-2</v>
      </c>
      <c r="C1188" s="87">
        <f>AVERAGE(B$4:B1188)</f>
        <v>0.10608569428797375</v>
      </c>
    </row>
    <row r="1189" spans="1:3">
      <c r="A1189" s="94">
        <f t="shared" si="40"/>
        <v>1186</v>
      </c>
      <c r="B1189" s="87">
        <f t="shared" si="41"/>
        <v>9.8174768750000002E-2</v>
      </c>
      <c r="C1189" s="87">
        <f>AVERAGE(B$4:B1189)</f>
        <v>0.1060790240303532</v>
      </c>
    </row>
    <row r="1190" spans="1:3">
      <c r="A1190" s="94">
        <f t="shared" si="40"/>
        <v>1187</v>
      </c>
      <c r="B1190" s="87">
        <f t="shared" si="41"/>
        <v>9.8174768750000002E-2</v>
      </c>
      <c r="C1190" s="87">
        <f>AVERAGE(B$4:B1190)</f>
        <v>0.10607236501158289</v>
      </c>
    </row>
    <row r="1191" spans="1:3">
      <c r="A1191" s="94">
        <f t="shared" ref="A1191:A1254" si="42">A1190+1</f>
        <v>1188</v>
      </c>
      <c r="B1191" s="87">
        <f t="shared" ref="B1191:B1254" si="43">B1190</f>
        <v>9.8174768750000002E-2</v>
      </c>
      <c r="C1191" s="87">
        <f>AVERAGE(B$4:B1191)</f>
        <v>0.1060657172032819</v>
      </c>
    </row>
    <row r="1192" spans="1:3">
      <c r="A1192" s="94">
        <f t="shared" si="42"/>
        <v>1189</v>
      </c>
      <c r="B1192" s="87">
        <f t="shared" si="43"/>
        <v>9.8174768750000002E-2</v>
      </c>
      <c r="C1192" s="87">
        <f>AVERAGE(B$4:B1192)</f>
        <v>0.10605908057716476</v>
      </c>
    </row>
    <row r="1193" spans="1:3">
      <c r="A1193" s="94">
        <f t="shared" si="42"/>
        <v>1190</v>
      </c>
      <c r="B1193" s="87">
        <f t="shared" si="43"/>
        <v>9.8174768750000002E-2</v>
      </c>
      <c r="C1193" s="87">
        <f>AVERAGE(B$4:B1193)</f>
        <v>0.10605245510504109</v>
      </c>
    </row>
    <row r="1194" spans="1:3">
      <c r="A1194" s="94">
        <f t="shared" si="42"/>
        <v>1191</v>
      </c>
      <c r="B1194" s="87">
        <f t="shared" si="43"/>
        <v>9.8174768750000002E-2</v>
      </c>
      <c r="C1194" s="87">
        <f>AVERAGE(B$4:B1194)</f>
        <v>0.10604584075881519</v>
      </c>
    </row>
    <row r="1195" spans="1:3">
      <c r="A1195" s="94">
        <f t="shared" si="42"/>
        <v>1192</v>
      </c>
      <c r="B1195" s="87">
        <f t="shared" si="43"/>
        <v>9.8174768750000002E-2</v>
      </c>
      <c r="C1195" s="87">
        <f>AVERAGE(B$4:B1195)</f>
        <v>0.10603923751048565</v>
      </c>
    </row>
    <row r="1196" spans="1:3">
      <c r="A1196" s="94">
        <f t="shared" si="42"/>
        <v>1193</v>
      </c>
      <c r="B1196" s="87">
        <f t="shared" si="43"/>
        <v>9.8174768750000002E-2</v>
      </c>
      <c r="C1196" s="87">
        <f>AVERAGE(B$4:B1196)</f>
        <v>0.10603264533214492</v>
      </c>
    </row>
    <row r="1197" spans="1:3">
      <c r="A1197" s="94">
        <f t="shared" si="42"/>
        <v>1194</v>
      </c>
      <c r="B1197" s="87">
        <f t="shared" si="43"/>
        <v>9.8174768750000002E-2</v>
      </c>
      <c r="C1197" s="87">
        <f>AVERAGE(B$4:B1197)</f>
        <v>0.10602606419597897</v>
      </c>
    </row>
    <row r="1198" spans="1:3">
      <c r="A1198" s="94">
        <f t="shared" si="42"/>
        <v>1195</v>
      </c>
      <c r="B1198" s="87">
        <f t="shared" si="43"/>
        <v>9.8174768750000002E-2</v>
      </c>
      <c r="C1198" s="87">
        <f>AVERAGE(B$4:B1198)</f>
        <v>0.10601949407426685</v>
      </c>
    </row>
    <row r="1199" spans="1:3">
      <c r="A1199" s="94">
        <f t="shared" si="42"/>
        <v>1196</v>
      </c>
      <c r="B1199" s="87">
        <f t="shared" si="43"/>
        <v>9.8174768750000002E-2</v>
      </c>
      <c r="C1199" s="87">
        <f>AVERAGE(B$4:B1199)</f>
        <v>0.10601293493938034</v>
      </c>
    </row>
    <row r="1200" spans="1:3">
      <c r="A1200" s="94">
        <f t="shared" si="42"/>
        <v>1197</v>
      </c>
      <c r="B1200" s="87">
        <f t="shared" si="43"/>
        <v>9.8174768750000002E-2</v>
      </c>
      <c r="C1200" s="87">
        <f>AVERAGE(B$4:B1200)</f>
        <v>0.10600638676378353</v>
      </c>
    </row>
    <row r="1201" spans="1:3">
      <c r="A1201" s="94">
        <f t="shared" si="42"/>
        <v>1198</v>
      </c>
      <c r="B1201" s="87">
        <f t="shared" si="43"/>
        <v>9.8174768750000002E-2</v>
      </c>
      <c r="C1201" s="87">
        <f>AVERAGE(B$4:B1201)</f>
        <v>0.10599984952003245</v>
      </c>
    </row>
    <row r="1202" spans="1:3">
      <c r="A1202" s="94">
        <f t="shared" si="42"/>
        <v>1199</v>
      </c>
      <c r="B1202" s="87">
        <f t="shared" si="43"/>
        <v>9.8174768750000002E-2</v>
      </c>
      <c r="C1202" s="87">
        <f>AVERAGE(B$4:B1202)</f>
        <v>0.10599332318077472</v>
      </c>
    </row>
    <row r="1203" spans="1:3">
      <c r="A1203" s="94">
        <f t="shared" si="42"/>
        <v>1200</v>
      </c>
      <c r="B1203" s="87">
        <f t="shared" si="43"/>
        <v>9.8174768750000002E-2</v>
      </c>
      <c r="C1203" s="87">
        <f>AVERAGE(B$4:B1203)</f>
        <v>0.10598680771874908</v>
      </c>
    </row>
    <row r="1204" spans="1:3">
      <c r="A1204" s="94">
        <f t="shared" si="42"/>
        <v>1201</v>
      </c>
      <c r="B1204" s="87">
        <f t="shared" si="43"/>
        <v>9.8174768750000002E-2</v>
      </c>
      <c r="C1204" s="87">
        <f>AVERAGE(B$4:B1204)</f>
        <v>0.10598030310678508</v>
      </c>
    </row>
    <row r="1205" spans="1:3">
      <c r="A1205" s="94">
        <f t="shared" si="42"/>
        <v>1202</v>
      </c>
      <c r="B1205" s="87">
        <f t="shared" si="43"/>
        <v>9.8174768750000002E-2</v>
      </c>
      <c r="C1205" s="87">
        <f>AVERAGE(B$4:B1205)</f>
        <v>0.10597380931780273</v>
      </c>
    </row>
    <row r="1206" spans="1:3">
      <c r="A1206" s="94">
        <f t="shared" si="42"/>
        <v>1203</v>
      </c>
      <c r="B1206" s="87">
        <f t="shared" si="43"/>
        <v>9.8174768750000002E-2</v>
      </c>
      <c r="C1206" s="87">
        <f>AVERAGE(B$4:B1206)</f>
        <v>0.10596732632481204</v>
      </c>
    </row>
    <row r="1207" spans="1:3">
      <c r="A1207" s="94">
        <f t="shared" si="42"/>
        <v>1204</v>
      </c>
      <c r="B1207" s="87">
        <f t="shared" si="43"/>
        <v>9.8174768750000002E-2</v>
      </c>
      <c r="C1207" s="87">
        <f>AVERAGE(B$4:B1207)</f>
        <v>0.10596085410091269</v>
      </c>
    </row>
    <row r="1208" spans="1:3">
      <c r="A1208" s="94">
        <f t="shared" si="42"/>
        <v>1205</v>
      </c>
      <c r="B1208" s="87">
        <f t="shared" si="43"/>
        <v>9.8174768750000002E-2</v>
      </c>
      <c r="C1208" s="87">
        <f>AVERAGE(B$4:B1208)</f>
        <v>0.10595439261929368</v>
      </c>
    </row>
    <row r="1209" spans="1:3">
      <c r="A1209" s="94">
        <f t="shared" si="42"/>
        <v>1206</v>
      </c>
      <c r="B1209" s="87">
        <f t="shared" si="43"/>
        <v>9.8174768750000002E-2</v>
      </c>
      <c r="C1209" s="87">
        <f>AVERAGE(B$4:B1209)</f>
        <v>0.1059479418532329</v>
      </c>
    </row>
    <row r="1210" spans="1:3">
      <c r="A1210" s="94">
        <f t="shared" si="42"/>
        <v>1207</v>
      </c>
      <c r="B1210" s="87">
        <f t="shared" si="43"/>
        <v>9.8174768750000002E-2</v>
      </c>
      <c r="C1210" s="87">
        <f>AVERAGE(B$4:B1210)</f>
        <v>0.10594150177609683</v>
      </c>
    </row>
    <row r="1211" spans="1:3">
      <c r="A1211" s="94">
        <f t="shared" si="42"/>
        <v>1208</v>
      </c>
      <c r="B1211" s="87">
        <f t="shared" si="43"/>
        <v>9.8174768750000002E-2</v>
      </c>
      <c r="C1211" s="87">
        <f>AVERAGE(B$4:B1211)</f>
        <v>0.10593507236134013</v>
      </c>
    </row>
    <row r="1212" spans="1:3">
      <c r="A1212" s="94">
        <f t="shared" si="42"/>
        <v>1209</v>
      </c>
      <c r="B1212" s="87">
        <f t="shared" si="43"/>
        <v>9.8174768750000002E-2</v>
      </c>
      <c r="C1212" s="87">
        <f>AVERAGE(B$4:B1212)</f>
        <v>0.10592865358250528</v>
      </c>
    </row>
    <row r="1213" spans="1:3">
      <c r="A1213" s="94">
        <f t="shared" si="42"/>
        <v>1210</v>
      </c>
      <c r="B1213" s="87">
        <f t="shared" si="43"/>
        <v>9.8174768750000002E-2</v>
      </c>
      <c r="C1213" s="87">
        <f>AVERAGE(B$4:B1213)</f>
        <v>0.10592224541322222</v>
      </c>
    </row>
    <row r="1214" spans="1:3">
      <c r="A1214" s="94">
        <f t="shared" si="42"/>
        <v>1211</v>
      </c>
      <c r="B1214" s="87">
        <f t="shared" si="43"/>
        <v>9.8174768750000002E-2</v>
      </c>
      <c r="C1214" s="87">
        <f>AVERAGE(B$4:B1214)</f>
        <v>0.105915847827208</v>
      </c>
    </row>
    <row r="1215" spans="1:3">
      <c r="A1215" s="94">
        <f t="shared" si="42"/>
        <v>1212</v>
      </c>
      <c r="B1215" s="87">
        <f t="shared" si="43"/>
        <v>9.8174768750000002E-2</v>
      </c>
      <c r="C1215" s="87">
        <f>AVERAGE(B$4:B1215)</f>
        <v>0.10590946079826641</v>
      </c>
    </row>
    <row r="1216" spans="1:3">
      <c r="A1216" s="94">
        <f t="shared" si="42"/>
        <v>1213</v>
      </c>
      <c r="B1216" s="87">
        <f t="shared" si="43"/>
        <v>9.8174768750000002E-2</v>
      </c>
      <c r="C1216" s="87">
        <f>AVERAGE(B$4:B1216)</f>
        <v>0.10590308430028762</v>
      </c>
    </row>
    <row r="1217" spans="1:3">
      <c r="A1217" s="94">
        <f t="shared" si="42"/>
        <v>1214</v>
      </c>
      <c r="B1217" s="87">
        <f t="shared" si="43"/>
        <v>9.8174768750000002E-2</v>
      </c>
      <c r="C1217" s="87">
        <f>AVERAGE(B$4:B1217)</f>
        <v>0.10589671830724784</v>
      </c>
    </row>
    <row r="1218" spans="1:3">
      <c r="A1218" s="94">
        <f t="shared" si="42"/>
        <v>1215</v>
      </c>
      <c r="B1218" s="87">
        <f t="shared" si="43"/>
        <v>9.8174768750000002E-2</v>
      </c>
      <c r="C1218" s="87">
        <f>AVERAGE(B$4:B1218)</f>
        <v>0.10589036279320896</v>
      </c>
    </row>
    <row r="1219" spans="1:3">
      <c r="A1219" s="94">
        <f t="shared" si="42"/>
        <v>1216</v>
      </c>
      <c r="B1219" s="87">
        <f t="shared" si="43"/>
        <v>9.8174768750000002E-2</v>
      </c>
      <c r="C1219" s="87">
        <f>AVERAGE(B$4:B1219)</f>
        <v>0.10588401773231816</v>
      </c>
    </row>
    <row r="1220" spans="1:3">
      <c r="A1220" s="94">
        <f t="shared" si="42"/>
        <v>1217</v>
      </c>
      <c r="B1220" s="87">
        <f t="shared" si="43"/>
        <v>9.8174768750000002E-2</v>
      </c>
      <c r="C1220" s="87">
        <f>AVERAGE(B$4:B1220)</f>
        <v>0.10587768309880763</v>
      </c>
    </row>
    <row r="1221" spans="1:3">
      <c r="A1221" s="94">
        <f t="shared" si="42"/>
        <v>1218</v>
      </c>
      <c r="B1221" s="87">
        <f t="shared" si="43"/>
        <v>9.8174768750000002E-2</v>
      </c>
      <c r="C1221" s="87">
        <f>AVERAGE(B$4:B1221)</f>
        <v>0.10587135886699416</v>
      </c>
    </row>
    <row r="1222" spans="1:3">
      <c r="A1222" s="94">
        <f t="shared" si="42"/>
        <v>1219</v>
      </c>
      <c r="B1222" s="87">
        <f t="shared" si="43"/>
        <v>9.8174768750000002E-2</v>
      </c>
      <c r="C1222" s="87">
        <f>AVERAGE(B$4:B1222)</f>
        <v>0.10586504501127882</v>
      </c>
    </row>
    <row r="1223" spans="1:3">
      <c r="A1223" s="94">
        <f t="shared" si="42"/>
        <v>1220</v>
      </c>
      <c r="B1223" s="87">
        <f t="shared" si="43"/>
        <v>9.8174768750000002E-2</v>
      </c>
      <c r="C1223" s="87">
        <f>AVERAGE(B$4:B1223)</f>
        <v>0.10585874150614662</v>
      </c>
    </row>
    <row r="1224" spans="1:3">
      <c r="A1224" s="94">
        <f t="shared" si="42"/>
        <v>1221</v>
      </c>
      <c r="B1224" s="87">
        <f t="shared" si="43"/>
        <v>9.8174768750000002E-2</v>
      </c>
      <c r="C1224" s="87">
        <f>AVERAGE(B$4:B1224)</f>
        <v>0.10585244832616615</v>
      </c>
    </row>
    <row r="1225" spans="1:3">
      <c r="A1225" s="94">
        <f t="shared" si="42"/>
        <v>1222</v>
      </c>
      <c r="B1225" s="87">
        <f t="shared" si="43"/>
        <v>9.8174768750000002E-2</v>
      </c>
      <c r="C1225" s="87">
        <f>AVERAGE(B$4:B1225)</f>
        <v>0.10584616544598927</v>
      </c>
    </row>
    <row r="1226" spans="1:3">
      <c r="A1226" s="94">
        <f t="shared" si="42"/>
        <v>1223</v>
      </c>
      <c r="B1226" s="87">
        <f t="shared" si="43"/>
        <v>9.8174768750000002E-2</v>
      </c>
      <c r="C1226" s="87">
        <f>AVERAGE(B$4:B1226)</f>
        <v>0.10583989284035067</v>
      </c>
    </row>
    <row r="1227" spans="1:3">
      <c r="A1227" s="94">
        <f t="shared" si="42"/>
        <v>1224</v>
      </c>
      <c r="B1227" s="87">
        <f t="shared" si="43"/>
        <v>9.8174768750000002E-2</v>
      </c>
      <c r="C1227" s="87">
        <f>AVERAGE(B$4:B1227)</f>
        <v>0.1058336304840677</v>
      </c>
    </row>
    <row r="1228" spans="1:3">
      <c r="A1228" s="94">
        <f t="shared" si="42"/>
        <v>1225</v>
      </c>
      <c r="B1228" s="87">
        <f t="shared" si="43"/>
        <v>9.8174768750000002E-2</v>
      </c>
      <c r="C1228" s="87">
        <f>AVERAGE(B$4:B1228)</f>
        <v>0.1058273783520399</v>
      </c>
    </row>
    <row r="1229" spans="1:3">
      <c r="A1229" s="94">
        <f t="shared" si="42"/>
        <v>1226</v>
      </c>
      <c r="B1229" s="87">
        <f t="shared" si="43"/>
        <v>9.8174768750000002E-2</v>
      </c>
      <c r="C1229" s="87">
        <f>AVERAGE(B$4:B1229)</f>
        <v>0.10582113641924867</v>
      </c>
    </row>
    <row r="1230" spans="1:3">
      <c r="A1230" s="94">
        <f t="shared" si="42"/>
        <v>1227</v>
      </c>
      <c r="B1230" s="87">
        <f t="shared" si="43"/>
        <v>9.8174768750000002E-2</v>
      </c>
      <c r="C1230" s="87">
        <f>AVERAGE(B$4:B1230)</f>
        <v>0.10581490466075702</v>
      </c>
    </row>
    <row r="1231" spans="1:3">
      <c r="A1231" s="94">
        <f t="shared" si="42"/>
        <v>1228</v>
      </c>
      <c r="B1231" s="87">
        <f t="shared" si="43"/>
        <v>9.8174768750000002E-2</v>
      </c>
      <c r="C1231" s="87">
        <f>AVERAGE(B$4:B1231)</f>
        <v>0.10580868305170918</v>
      </c>
    </row>
    <row r="1232" spans="1:3">
      <c r="A1232" s="94">
        <f t="shared" si="42"/>
        <v>1229</v>
      </c>
      <c r="B1232" s="87">
        <f t="shared" si="43"/>
        <v>9.8174768750000002E-2</v>
      </c>
      <c r="C1232" s="87">
        <f>AVERAGE(B$4:B1232)</f>
        <v>0.10580247156733025</v>
      </c>
    </row>
    <row r="1233" spans="1:3">
      <c r="A1233" s="94">
        <f t="shared" si="42"/>
        <v>1230</v>
      </c>
      <c r="B1233" s="87">
        <f t="shared" si="43"/>
        <v>9.8174768750000002E-2</v>
      </c>
      <c r="C1233" s="87">
        <f>AVERAGE(B$4:B1233)</f>
        <v>0.10579627018292591</v>
      </c>
    </row>
    <row r="1234" spans="1:3">
      <c r="A1234" s="94">
        <f t="shared" si="42"/>
        <v>1231</v>
      </c>
      <c r="B1234" s="87">
        <f t="shared" si="43"/>
        <v>9.8174768750000002E-2</v>
      </c>
      <c r="C1234" s="87">
        <f>AVERAGE(B$4:B1234)</f>
        <v>0.1057900788738821</v>
      </c>
    </row>
    <row r="1235" spans="1:3">
      <c r="A1235" s="94">
        <f t="shared" si="42"/>
        <v>1232</v>
      </c>
      <c r="B1235" s="87">
        <f t="shared" si="43"/>
        <v>9.8174768750000002E-2</v>
      </c>
      <c r="C1235" s="87">
        <f>AVERAGE(B$4:B1235)</f>
        <v>0.10578389761566466</v>
      </c>
    </row>
    <row r="1236" spans="1:3">
      <c r="A1236" s="94">
        <f t="shared" si="42"/>
        <v>1233</v>
      </c>
      <c r="B1236" s="87">
        <f t="shared" si="43"/>
        <v>9.8174768750000002E-2</v>
      </c>
      <c r="C1236" s="87">
        <f>AVERAGE(B$4:B1236)</f>
        <v>0.10577772638381903</v>
      </c>
    </row>
    <row r="1237" spans="1:3">
      <c r="A1237" s="94">
        <f t="shared" si="42"/>
        <v>1234</v>
      </c>
      <c r="B1237" s="87">
        <f t="shared" si="43"/>
        <v>9.8174768750000002E-2</v>
      </c>
      <c r="C1237" s="87">
        <f>AVERAGE(B$4:B1237)</f>
        <v>0.1057715651539699</v>
      </c>
    </row>
    <row r="1238" spans="1:3">
      <c r="A1238" s="94">
        <f t="shared" si="42"/>
        <v>1235</v>
      </c>
      <c r="B1238" s="87">
        <f t="shared" si="43"/>
        <v>9.8174768750000002E-2</v>
      </c>
      <c r="C1238" s="87">
        <f>AVERAGE(B$4:B1238)</f>
        <v>0.10576541390182094</v>
      </c>
    </row>
    <row r="1239" spans="1:3">
      <c r="A1239" s="94">
        <f t="shared" si="42"/>
        <v>1236</v>
      </c>
      <c r="B1239" s="87">
        <f t="shared" si="43"/>
        <v>9.8174768750000002E-2</v>
      </c>
      <c r="C1239" s="87">
        <f>AVERAGE(B$4:B1239)</f>
        <v>0.10575927260315442</v>
      </c>
    </row>
    <row r="1240" spans="1:3">
      <c r="A1240" s="94">
        <f t="shared" si="42"/>
        <v>1237</v>
      </c>
      <c r="B1240" s="87">
        <f t="shared" si="43"/>
        <v>9.8174768750000002E-2</v>
      </c>
      <c r="C1240" s="87">
        <f>AVERAGE(B$4:B1240)</f>
        <v>0.10575314123383094</v>
      </c>
    </row>
    <row r="1241" spans="1:3">
      <c r="A1241" s="94">
        <f t="shared" si="42"/>
        <v>1238</v>
      </c>
      <c r="B1241" s="87">
        <f t="shared" si="43"/>
        <v>9.8174768750000002E-2</v>
      </c>
      <c r="C1241" s="87">
        <f>AVERAGE(B$4:B1241)</f>
        <v>0.10574701976978906</v>
      </c>
    </row>
    <row r="1242" spans="1:3">
      <c r="A1242" s="94">
        <f t="shared" si="42"/>
        <v>1239</v>
      </c>
      <c r="B1242" s="87">
        <f t="shared" si="43"/>
        <v>9.8174768750000002E-2</v>
      </c>
      <c r="C1242" s="87">
        <f>AVERAGE(B$4:B1242)</f>
        <v>0.10574090818704508</v>
      </c>
    </row>
    <row r="1243" spans="1:3">
      <c r="A1243" s="94">
        <f t="shared" si="42"/>
        <v>1240</v>
      </c>
      <c r="B1243" s="87">
        <f t="shared" si="43"/>
        <v>9.8174768750000002E-2</v>
      </c>
      <c r="C1243" s="87">
        <f>AVERAGE(B$4:B1243)</f>
        <v>0.10573480646169263</v>
      </c>
    </row>
    <row r="1244" spans="1:3">
      <c r="A1244" s="94">
        <f t="shared" si="42"/>
        <v>1241</v>
      </c>
      <c r="B1244" s="87">
        <f t="shared" si="43"/>
        <v>9.8174768750000002E-2</v>
      </c>
      <c r="C1244" s="87">
        <f>AVERAGE(B$4:B1244)</f>
        <v>0.10572871456990238</v>
      </c>
    </row>
    <row r="1245" spans="1:3">
      <c r="A1245" s="94">
        <f t="shared" si="42"/>
        <v>1242</v>
      </c>
      <c r="B1245" s="87">
        <f t="shared" si="43"/>
        <v>9.8174768750000002E-2</v>
      </c>
      <c r="C1245" s="87">
        <f>AVERAGE(B$4:B1245)</f>
        <v>0.10572263248792178</v>
      </c>
    </row>
    <row r="1246" spans="1:3">
      <c r="A1246" s="94">
        <f t="shared" si="42"/>
        <v>1243</v>
      </c>
      <c r="B1246" s="87">
        <f t="shared" si="43"/>
        <v>9.8174768750000002E-2</v>
      </c>
      <c r="C1246" s="87">
        <f>AVERAGE(B$4:B1246)</f>
        <v>0.1057165601920747</v>
      </c>
    </row>
    <row r="1247" spans="1:3">
      <c r="A1247" s="94">
        <f t="shared" si="42"/>
        <v>1244</v>
      </c>
      <c r="B1247" s="87">
        <f t="shared" si="43"/>
        <v>9.8174768750000002E-2</v>
      </c>
      <c r="C1247" s="87">
        <f>AVERAGE(B$4:B1247)</f>
        <v>0.10571049765876113</v>
      </c>
    </row>
    <row r="1248" spans="1:3">
      <c r="A1248" s="94">
        <f t="shared" si="42"/>
        <v>1245</v>
      </c>
      <c r="B1248" s="87">
        <f t="shared" si="43"/>
        <v>9.8174768750000002E-2</v>
      </c>
      <c r="C1248" s="87">
        <f>AVERAGE(B$4:B1248)</f>
        <v>0.1057044448644569</v>
      </c>
    </row>
    <row r="1249" spans="1:3">
      <c r="A1249" s="94">
        <f t="shared" si="42"/>
        <v>1246</v>
      </c>
      <c r="B1249" s="87">
        <f t="shared" si="43"/>
        <v>9.8174768750000002E-2</v>
      </c>
      <c r="C1249" s="87">
        <f>AVERAGE(B$4:B1249)</f>
        <v>0.10569840178571337</v>
      </c>
    </row>
    <row r="1250" spans="1:3">
      <c r="A1250" s="94">
        <f t="shared" si="42"/>
        <v>1247</v>
      </c>
      <c r="B1250" s="87">
        <f t="shared" si="43"/>
        <v>9.8174768750000002E-2</v>
      </c>
      <c r="C1250" s="87">
        <f>AVERAGE(B$4:B1250)</f>
        <v>0.10569236839915706</v>
      </c>
    </row>
    <row r="1251" spans="1:3">
      <c r="A1251" s="94">
        <f t="shared" si="42"/>
        <v>1248</v>
      </c>
      <c r="B1251" s="87">
        <f t="shared" si="43"/>
        <v>9.8174768750000002E-2</v>
      </c>
      <c r="C1251" s="87">
        <f>AVERAGE(B$4:B1251)</f>
        <v>0.10568634468148946</v>
      </c>
    </row>
    <row r="1252" spans="1:3">
      <c r="A1252" s="94">
        <f t="shared" si="42"/>
        <v>1249</v>
      </c>
      <c r="B1252" s="87">
        <f t="shared" si="43"/>
        <v>9.8174768750000002E-2</v>
      </c>
      <c r="C1252" s="87">
        <f>AVERAGE(B$4:B1252)</f>
        <v>0.10568033060948667</v>
      </c>
    </row>
    <row r="1253" spans="1:3">
      <c r="A1253" s="94">
        <f t="shared" si="42"/>
        <v>1250</v>
      </c>
      <c r="B1253" s="87">
        <f t="shared" si="43"/>
        <v>9.8174768750000002E-2</v>
      </c>
      <c r="C1253" s="87">
        <f>AVERAGE(B$4:B1253)</f>
        <v>0.10567432615999908</v>
      </c>
    </row>
    <row r="1254" spans="1:3">
      <c r="A1254" s="94">
        <f t="shared" si="42"/>
        <v>1251</v>
      </c>
      <c r="B1254" s="87">
        <f t="shared" si="43"/>
        <v>9.8174768750000002E-2</v>
      </c>
      <c r="C1254" s="87">
        <f>AVERAGE(B$4:B1254)</f>
        <v>0.10566833130995111</v>
      </c>
    </row>
    <row r="1255" spans="1:3">
      <c r="A1255" s="94">
        <f t="shared" ref="A1255:A1318" si="44">A1254+1</f>
        <v>1252</v>
      </c>
      <c r="B1255" s="87">
        <f t="shared" ref="B1255:B1318" si="45">B1254</f>
        <v>9.8174768750000002E-2</v>
      </c>
      <c r="C1255" s="87">
        <f>AVERAGE(B$4:B1255)</f>
        <v>0.10566234603634093</v>
      </c>
    </row>
    <row r="1256" spans="1:3">
      <c r="A1256" s="94">
        <f t="shared" si="44"/>
        <v>1253</v>
      </c>
      <c r="B1256" s="87">
        <f t="shared" si="45"/>
        <v>9.8174768750000002E-2</v>
      </c>
      <c r="C1256" s="87">
        <f>AVERAGE(B$4:B1256)</f>
        <v>0.1056563703162401</v>
      </c>
    </row>
    <row r="1257" spans="1:3">
      <c r="A1257" s="94">
        <f t="shared" si="44"/>
        <v>1254</v>
      </c>
      <c r="B1257" s="87">
        <f t="shared" si="45"/>
        <v>9.8174768750000002E-2</v>
      </c>
      <c r="C1257" s="87">
        <f>AVERAGE(B$4:B1257)</f>
        <v>0.10565040412679333</v>
      </c>
    </row>
    <row r="1258" spans="1:3">
      <c r="A1258" s="94">
        <f t="shared" si="44"/>
        <v>1255</v>
      </c>
      <c r="B1258" s="87">
        <f t="shared" si="45"/>
        <v>9.8174768750000002E-2</v>
      </c>
      <c r="C1258" s="87">
        <f>AVERAGE(B$4:B1258)</f>
        <v>0.1056444474452182</v>
      </c>
    </row>
    <row r="1259" spans="1:3">
      <c r="A1259" s="94">
        <f t="shared" si="44"/>
        <v>1256</v>
      </c>
      <c r="B1259" s="87">
        <f t="shared" si="45"/>
        <v>9.8174768750000002E-2</v>
      </c>
      <c r="C1259" s="87">
        <f>AVERAGE(B$4:B1259)</f>
        <v>0.10563850024880481</v>
      </c>
    </row>
    <row r="1260" spans="1:3">
      <c r="A1260" s="94">
        <f t="shared" si="44"/>
        <v>1257</v>
      </c>
      <c r="B1260" s="87">
        <f t="shared" si="45"/>
        <v>9.8174768750000002E-2</v>
      </c>
      <c r="C1260" s="87">
        <f>AVERAGE(B$4:B1260)</f>
        <v>0.10563256251491554</v>
      </c>
    </row>
    <row r="1261" spans="1:3">
      <c r="A1261" s="94">
        <f t="shared" si="44"/>
        <v>1258</v>
      </c>
      <c r="B1261" s="87">
        <f t="shared" si="45"/>
        <v>9.8174768750000002E-2</v>
      </c>
      <c r="C1261" s="87">
        <f>AVERAGE(B$4:B1261)</f>
        <v>0.10562663422098477</v>
      </c>
    </row>
    <row r="1262" spans="1:3">
      <c r="A1262" s="94">
        <f t="shared" si="44"/>
        <v>1259</v>
      </c>
      <c r="B1262" s="87">
        <f t="shared" si="45"/>
        <v>9.8174768750000002E-2</v>
      </c>
      <c r="C1262" s="87">
        <f>AVERAGE(B$4:B1262)</f>
        <v>0.10562071534451854</v>
      </c>
    </row>
    <row r="1263" spans="1:3">
      <c r="A1263" s="94">
        <f t="shared" si="44"/>
        <v>1260</v>
      </c>
      <c r="B1263" s="87">
        <f t="shared" si="45"/>
        <v>9.8174768750000002E-2</v>
      </c>
      <c r="C1263" s="87">
        <f>AVERAGE(B$4:B1263)</f>
        <v>0.10561480586309431</v>
      </c>
    </row>
    <row r="1264" spans="1:3">
      <c r="A1264" s="94">
        <f t="shared" si="44"/>
        <v>1261</v>
      </c>
      <c r="B1264" s="87">
        <f t="shared" si="45"/>
        <v>9.8174768750000002E-2</v>
      </c>
      <c r="C1264" s="87">
        <f>AVERAGE(B$4:B1264)</f>
        <v>0.10560890575436069</v>
      </c>
    </row>
    <row r="1265" spans="1:3">
      <c r="A1265" s="94">
        <f t="shared" si="44"/>
        <v>1262</v>
      </c>
      <c r="B1265" s="87">
        <f t="shared" si="45"/>
        <v>9.8174768750000002E-2</v>
      </c>
      <c r="C1265" s="87">
        <f>AVERAGE(B$4:B1265)</f>
        <v>0.10560301499603711</v>
      </c>
    </row>
    <row r="1266" spans="1:3">
      <c r="A1266" s="94">
        <f t="shared" si="44"/>
        <v>1263</v>
      </c>
      <c r="B1266" s="87">
        <f t="shared" si="45"/>
        <v>9.8174768750000002E-2</v>
      </c>
      <c r="C1266" s="87">
        <f>AVERAGE(B$4:B1266)</f>
        <v>0.10559713356591356</v>
      </c>
    </row>
    <row r="1267" spans="1:3">
      <c r="A1267" s="94">
        <f t="shared" si="44"/>
        <v>1264</v>
      </c>
      <c r="B1267" s="87">
        <f t="shared" si="45"/>
        <v>9.8174768750000002E-2</v>
      </c>
      <c r="C1267" s="87">
        <f>AVERAGE(B$4:B1267)</f>
        <v>0.10559126144185034</v>
      </c>
    </row>
    <row r="1268" spans="1:3">
      <c r="A1268" s="94">
        <f t="shared" si="44"/>
        <v>1265</v>
      </c>
      <c r="B1268" s="87">
        <f t="shared" si="45"/>
        <v>9.8174768750000002E-2</v>
      </c>
      <c r="C1268" s="87">
        <f>AVERAGE(B$4:B1268)</f>
        <v>0.10558539860177774</v>
      </c>
    </row>
    <row r="1269" spans="1:3">
      <c r="A1269" s="94">
        <f t="shared" si="44"/>
        <v>1266</v>
      </c>
      <c r="B1269" s="87">
        <f t="shared" si="45"/>
        <v>9.8174768750000002E-2</v>
      </c>
      <c r="C1269" s="87">
        <f>AVERAGE(B$4:B1269)</f>
        <v>0.10557954502369576</v>
      </c>
    </row>
    <row r="1270" spans="1:3">
      <c r="A1270" s="94">
        <f t="shared" si="44"/>
        <v>1267</v>
      </c>
      <c r="B1270" s="87">
        <f t="shared" si="45"/>
        <v>9.8174768750000002E-2</v>
      </c>
      <c r="C1270" s="87">
        <f>AVERAGE(B$4:B1270)</f>
        <v>0.1055737006856739</v>
      </c>
    </row>
    <row r="1271" spans="1:3">
      <c r="A1271" s="94">
        <f t="shared" si="44"/>
        <v>1268</v>
      </c>
      <c r="B1271" s="87">
        <f t="shared" si="45"/>
        <v>9.8174768750000002E-2</v>
      </c>
      <c r="C1271" s="87">
        <f>AVERAGE(B$4:B1271)</f>
        <v>0.10556786556585081</v>
      </c>
    </row>
    <row r="1272" spans="1:3">
      <c r="A1272" s="94">
        <f t="shared" si="44"/>
        <v>1269</v>
      </c>
      <c r="B1272" s="87">
        <f t="shared" si="45"/>
        <v>9.8174768750000002E-2</v>
      </c>
      <c r="C1272" s="87">
        <f>AVERAGE(B$4:B1272)</f>
        <v>0.10556203964243406</v>
      </c>
    </row>
    <row r="1273" spans="1:3">
      <c r="A1273" s="94">
        <f t="shared" si="44"/>
        <v>1270</v>
      </c>
      <c r="B1273" s="87">
        <f t="shared" si="45"/>
        <v>9.8174768750000002E-2</v>
      </c>
      <c r="C1273" s="87">
        <f>AVERAGE(B$4:B1273)</f>
        <v>0.10555622289369987</v>
      </c>
    </row>
    <row r="1274" spans="1:3">
      <c r="A1274" s="94">
        <f t="shared" si="44"/>
        <v>1271</v>
      </c>
      <c r="B1274" s="87">
        <f t="shared" si="45"/>
        <v>9.8174768750000002E-2</v>
      </c>
      <c r="C1274" s="87">
        <f>AVERAGE(B$4:B1274)</f>
        <v>0.10555041529799278</v>
      </c>
    </row>
    <row r="1275" spans="1:3">
      <c r="A1275" s="94">
        <f t="shared" si="44"/>
        <v>1272</v>
      </c>
      <c r="B1275" s="87">
        <f t="shared" si="45"/>
        <v>9.8174768750000002E-2</v>
      </c>
      <c r="C1275" s="87">
        <f>AVERAGE(B$4:B1275)</f>
        <v>0.10554461683372549</v>
      </c>
    </row>
    <row r="1276" spans="1:3">
      <c r="A1276" s="94">
        <f t="shared" si="44"/>
        <v>1273</v>
      </c>
      <c r="B1276" s="87">
        <f t="shared" si="45"/>
        <v>9.8174768750000002E-2</v>
      </c>
      <c r="C1276" s="87">
        <f>AVERAGE(B$4:B1276)</f>
        <v>0.1055388274793785</v>
      </c>
    </row>
    <row r="1277" spans="1:3">
      <c r="A1277" s="94">
        <f t="shared" si="44"/>
        <v>1274</v>
      </c>
      <c r="B1277" s="87">
        <f t="shared" si="45"/>
        <v>9.8174768750000002E-2</v>
      </c>
      <c r="C1277" s="87">
        <f>AVERAGE(B$4:B1277)</f>
        <v>0.10553304721349986</v>
      </c>
    </row>
    <row r="1278" spans="1:3">
      <c r="A1278" s="94">
        <f t="shared" si="44"/>
        <v>1275</v>
      </c>
      <c r="B1278" s="87">
        <f t="shared" si="45"/>
        <v>9.8174768750000002E-2</v>
      </c>
      <c r="C1278" s="87">
        <f>AVERAGE(B$4:B1278)</f>
        <v>0.10552727601470496</v>
      </c>
    </row>
    <row r="1279" spans="1:3">
      <c r="A1279" s="94">
        <f t="shared" si="44"/>
        <v>1276</v>
      </c>
      <c r="B1279" s="87">
        <f t="shared" si="45"/>
        <v>9.8174768750000002E-2</v>
      </c>
      <c r="C1279" s="87">
        <f>AVERAGE(B$4:B1279)</f>
        <v>0.10552151386167619</v>
      </c>
    </row>
    <row r="1280" spans="1:3">
      <c r="A1280" s="94">
        <f t="shared" si="44"/>
        <v>1277</v>
      </c>
      <c r="B1280" s="87">
        <f t="shared" si="45"/>
        <v>9.8174768750000002E-2</v>
      </c>
      <c r="C1280" s="87">
        <f>AVERAGE(B$4:B1280)</f>
        <v>0.10551576073316274</v>
      </c>
    </row>
    <row r="1281" spans="1:3">
      <c r="A1281" s="94">
        <f t="shared" si="44"/>
        <v>1278</v>
      </c>
      <c r="B1281" s="87">
        <f t="shared" si="45"/>
        <v>9.8174768750000002E-2</v>
      </c>
      <c r="C1281" s="87">
        <f>AVERAGE(B$4:B1281)</f>
        <v>0.10551001660798029</v>
      </c>
    </row>
    <row r="1282" spans="1:3">
      <c r="A1282" s="94">
        <f t="shared" si="44"/>
        <v>1279</v>
      </c>
      <c r="B1282" s="87">
        <f t="shared" si="45"/>
        <v>9.8174768750000002E-2</v>
      </c>
      <c r="C1282" s="87">
        <f>AVERAGE(B$4:B1282)</f>
        <v>0.1055042814650108</v>
      </c>
    </row>
    <row r="1283" spans="1:3">
      <c r="A1283" s="94">
        <f t="shared" si="44"/>
        <v>1280</v>
      </c>
      <c r="B1283" s="87">
        <f t="shared" si="45"/>
        <v>9.8174768750000002E-2</v>
      </c>
      <c r="C1283" s="87">
        <f>AVERAGE(B$4:B1283)</f>
        <v>0.10549855528320221</v>
      </c>
    </row>
    <row r="1284" spans="1:3">
      <c r="A1284" s="94">
        <f t="shared" si="44"/>
        <v>1281</v>
      </c>
      <c r="B1284" s="87">
        <f t="shared" si="45"/>
        <v>9.8174768750000002E-2</v>
      </c>
      <c r="C1284" s="87">
        <f>AVERAGE(B$4:B1284)</f>
        <v>0.10549283804156816</v>
      </c>
    </row>
    <row r="1285" spans="1:3">
      <c r="A1285" s="94">
        <f t="shared" si="44"/>
        <v>1282</v>
      </c>
      <c r="B1285" s="87">
        <f t="shared" si="45"/>
        <v>9.8174768750000002E-2</v>
      </c>
      <c r="C1285" s="87">
        <f>AVERAGE(B$4:B1285)</f>
        <v>0.10548712971918785</v>
      </c>
    </row>
    <row r="1286" spans="1:3">
      <c r="A1286" s="94">
        <f t="shared" si="44"/>
        <v>1283</v>
      </c>
      <c r="B1286" s="87">
        <f t="shared" si="45"/>
        <v>9.8174768750000002E-2</v>
      </c>
      <c r="C1286" s="87">
        <f>AVERAGE(B$4:B1286)</f>
        <v>0.10548143029520562</v>
      </c>
    </row>
    <row r="1287" spans="1:3">
      <c r="A1287" s="94">
        <f t="shared" si="44"/>
        <v>1284</v>
      </c>
      <c r="B1287" s="87">
        <f t="shared" si="45"/>
        <v>9.8174768750000002E-2</v>
      </c>
      <c r="C1287" s="87">
        <f>AVERAGE(B$4:B1287)</f>
        <v>0.10547573974883084</v>
      </c>
    </row>
    <row r="1288" spans="1:3">
      <c r="A1288" s="94">
        <f t="shared" si="44"/>
        <v>1285</v>
      </c>
      <c r="B1288" s="87">
        <f t="shared" si="45"/>
        <v>9.8174768750000002E-2</v>
      </c>
      <c r="C1288" s="87">
        <f>AVERAGE(B$4:B1288)</f>
        <v>0.1054700580593376</v>
      </c>
    </row>
    <row r="1289" spans="1:3">
      <c r="A1289" s="94">
        <f t="shared" si="44"/>
        <v>1286</v>
      </c>
      <c r="B1289" s="87">
        <f t="shared" si="45"/>
        <v>9.8174768750000002E-2</v>
      </c>
      <c r="C1289" s="87">
        <f>AVERAGE(B$4:B1289)</f>
        <v>0.1054643852060644</v>
      </c>
    </row>
    <row r="1290" spans="1:3">
      <c r="A1290" s="94">
        <f t="shared" si="44"/>
        <v>1287</v>
      </c>
      <c r="B1290" s="87">
        <f t="shared" si="45"/>
        <v>9.8174768750000002E-2</v>
      </c>
      <c r="C1290" s="87">
        <f>AVERAGE(B$4:B1290)</f>
        <v>0.105458721168414</v>
      </c>
    </row>
    <row r="1291" spans="1:3">
      <c r="A1291" s="94">
        <f t="shared" si="44"/>
        <v>1288</v>
      </c>
      <c r="B1291" s="87">
        <f t="shared" si="45"/>
        <v>9.8174768750000002E-2</v>
      </c>
      <c r="C1291" s="87">
        <f>AVERAGE(B$4:B1291)</f>
        <v>0.10545306592585312</v>
      </c>
    </row>
    <row r="1292" spans="1:3">
      <c r="A1292" s="94">
        <f t="shared" si="44"/>
        <v>1289</v>
      </c>
      <c r="B1292" s="87">
        <f t="shared" si="45"/>
        <v>9.8174768750000002E-2</v>
      </c>
      <c r="C1292" s="87">
        <f>AVERAGE(B$4:B1292)</f>
        <v>0.10544741945791218</v>
      </c>
    </row>
    <row r="1293" spans="1:3">
      <c r="A1293" s="94">
        <f t="shared" si="44"/>
        <v>1290</v>
      </c>
      <c r="B1293" s="87">
        <f t="shared" si="45"/>
        <v>9.8174768750000002E-2</v>
      </c>
      <c r="C1293" s="87">
        <f>AVERAGE(B$4:B1293)</f>
        <v>0.10544178174418511</v>
      </c>
    </row>
    <row r="1294" spans="1:3">
      <c r="A1294" s="94">
        <f t="shared" si="44"/>
        <v>1291</v>
      </c>
      <c r="B1294" s="87">
        <f t="shared" si="45"/>
        <v>9.8174768750000002E-2</v>
      </c>
      <c r="C1294" s="87">
        <f>AVERAGE(B$4:B1294)</f>
        <v>0.10543615276432905</v>
      </c>
    </row>
    <row r="1295" spans="1:3">
      <c r="A1295" s="94">
        <f t="shared" si="44"/>
        <v>1292</v>
      </c>
      <c r="B1295" s="87">
        <f t="shared" si="45"/>
        <v>9.8174768750000002E-2</v>
      </c>
      <c r="C1295" s="87">
        <f>AVERAGE(B$4:B1295)</f>
        <v>0.10543053249806408</v>
      </c>
    </row>
    <row r="1296" spans="1:3">
      <c r="A1296" s="94">
        <f t="shared" si="44"/>
        <v>1293</v>
      </c>
      <c r="B1296" s="87">
        <f t="shared" si="45"/>
        <v>9.8174768750000002E-2</v>
      </c>
      <c r="C1296" s="87">
        <f>AVERAGE(B$4:B1296)</f>
        <v>0.10542492092517308</v>
      </c>
    </row>
    <row r="1297" spans="1:3">
      <c r="A1297" s="94">
        <f t="shared" si="44"/>
        <v>1294</v>
      </c>
      <c r="B1297" s="87">
        <f t="shared" si="45"/>
        <v>9.8174768750000002E-2</v>
      </c>
      <c r="C1297" s="87">
        <f>AVERAGE(B$4:B1297)</f>
        <v>0.10541931802550139</v>
      </c>
    </row>
    <row r="1298" spans="1:3">
      <c r="A1298" s="94">
        <f t="shared" si="44"/>
        <v>1295</v>
      </c>
      <c r="B1298" s="87">
        <f t="shared" si="45"/>
        <v>9.8174768750000002E-2</v>
      </c>
      <c r="C1298" s="87">
        <f>AVERAGE(B$4:B1298)</f>
        <v>0.10541372377895661</v>
      </c>
    </row>
    <row r="1299" spans="1:3">
      <c r="A1299" s="94">
        <f t="shared" si="44"/>
        <v>1296</v>
      </c>
      <c r="B1299" s="87">
        <f t="shared" si="45"/>
        <v>9.8174768750000002E-2</v>
      </c>
      <c r="C1299" s="87">
        <f>AVERAGE(B$4:B1299)</f>
        <v>0.10540813816550833</v>
      </c>
    </row>
    <row r="1300" spans="1:3">
      <c r="A1300" s="94">
        <f t="shared" si="44"/>
        <v>1297</v>
      </c>
      <c r="B1300" s="87">
        <f t="shared" si="45"/>
        <v>9.8174768750000002E-2</v>
      </c>
      <c r="C1300" s="87">
        <f>AVERAGE(B$4:B1300)</f>
        <v>0.10540256116518797</v>
      </c>
    </row>
    <row r="1301" spans="1:3">
      <c r="A1301" s="94">
        <f t="shared" si="44"/>
        <v>1298</v>
      </c>
      <c r="B1301" s="87">
        <f t="shared" si="45"/>
        <v>9.8174768750000002E-2</v>
      </c>
      <c r="C1301" s="87">
        <f>AVERAGE(B$4:B1301)</f>
        <v>0.10539699275808845</v>
      </c>
    </row>
    <row r="1302" spans="1:3">
      <c r="A1302" s="94">
        <f t="shared" si="44"/>
        <v>1299</v>
      </c>
      <c r="B1302" s="87">
        <f t="shared" si="45"/>
        <v>9.8174768750000002E-2</v>
      </c>
      <c r="C1302" s="87">
        <f>AVERAGE(B$4:B1302)</f>
        <v>0.10539143292436397</v>
      </c>
    </row>
    <row r="1303" spans="1:3">
      <c r="A1303" s="94">
        <f t="shared" si="44"/>
        <v>1300</v>
      </c>
      <c r="B1303" s="87">
        <f t="shared" si="45"/>
        <v>9.8174768750000002E-2</v>
      </c>
      <c r="C1303" s="87">
        <f>AVERAGE(B$4:B1303)</f>
        <v>0.10538588164422984</v>
      </c>
    </row>
    <row r="1304" spans="1:3">
      <c r="A1304" s="94">
        <f t="shared" si="44"/>
        <v>1301</v>
      </c>
      <c r="B1304" s="87">
        <f t="shared" si="45"/>
        <v>9.8174768750000002E-2</v>
      </c>
      <c r="C1304" s="87">
        <f>AVERAGE(B$4:B1304)</f>
        <v>0.10538033889796218</v>
      </c>
    </row>
    <row r="1305" spans="1:3">
      <c r="A1305" s="94">
        <f t="shared" si="44"/>
        <v>1302</v>
      </c>
      <c r="B1305" s="87">
        <f t="shared" si="45"/>
        <v>9.8174768750000002E-2</v>
      </c>
      <c r="C1305" s="87">
        <f>AVERAGE(B$4:B1305)</f>
        <v>0.10537480466589769</v>
      </c>
    </row>
    <row r="1306" spans="1:3">
      <c r="A1306" s="94">
        <f t="shared" si="44"/>
        <v>1303</v>
      </c>
      <c r="B1306" s="87">
        <f t="shared" si="45"/>
        <v>9.8174768750000002E-2</v>
      </c>
      <c r="C1306" s="87">
        <f>AVERAGE(B$4:B1306)</f>
        <v>0.10536927892843345</v>
      </c>
    </row>
    <row r="1307" spans="1:3">
      <c r="A1307" s="94">
        <f t="shared" si="44"/>
        <v>1304</v>
      </c>
      <c r="B1307" s="87">
        <f t="shared" si="45"/>
        <v>9.8174768750000002E-2</v>
      </c>
      <c r="C1307" s="87">
        <f>AVERAGE(B$4:B1307)</f>
        <v>0.10536376166602668</v>
      </c>
    </row>
    <row r="1308" spans="1:3">
      <c r="A1308" s="94">
        <f t="shared" si="44"/>
        <v>1305</v>
      </c>
      <c r="B1308" s="87">
        <f t="shared" si="45"/>
        <v>9.8174768750000002E-2</v>
      </c>
      <c r="C1308" s="87">
        <f>AVERAGE(B$4:B1308)</f>
        <v>0.10535825285919448</v>
      </c>
    </row>
    <row r="1309" spans="1:3">
      <c r="A1309" s="94">
        <f t="shared" si="44"/>
        <v>1306</v>
      </c>
      <c r="B1309" s="87">
        <f t="shared" si="45"/>
        <v>9.8174768750000002E-2</v>
      </c>
      <c r="C1309" s="87">
        <f>AVERAGE(B$4:B1309)</f>
        <v>0.10535275248851363</v>
      </c>
    </row>
    <row r="1310" spans="1:3">
      <c r="A1310" s="94">
        <f t="shared" si="44"/>
        <v>1307</v>
      </c>
      <c r="B1310" s="87">
        <f t="shared" si="45"/>
        <v>9.8174768750000002E-2</v>
      </c>
      <c r="C1310" s="87">
        <f>AVERAGE(B$4:B1310)</f>
        <v>0.10534726053462035</v>
      </c>
    </row>
    <row r="1311" spans="1:3">
      <c r="A1311" s="94">
        <f t="shared" si="44"/>
        <v>1308</v>
      </c>
      <c r="B1311" s="87">
        <f t="shared" si="45"/>
        <v>9.8174768750000002E-2</v>
      </c>
      <c r="C1311" s="87">
        <f>AVERAGE(B$4:B1311)</f>
        <v>0.10534177697821008</v>
      </c>
    </row>
    <row r="1312" spans="1:3">
      <c r="A1312" s="94">
        <f t="shared" si="44"/>
        <v>1309</v>
      </c>
      <c r="B1312" s="87">
        <f t="shared" si="45"/>
        <v>9.8174768750000002E-2</v>
      </c>
      <c r="C1312" s="87">
        <f>AVERAGE(B$4:B1312)</f>
        <v>0.10533630180003727</v>
      </c>
    </row>
    <row r="1313" spans="1:3">
      <c r="A1313" s="94">
        <f t="shared" si="44"/>
        <v>1310</v>
      </c>
      <c r="B1313" s="87">
        <f t="shared" si="45"/>
        <v>9.8174768750000002E-2</v>
      </c>
      <c r="C1313" s="87">
        <f>AVERAGE(B$4:B1313)</f>
        <v>0.1053308349809151</v>
      </c>
    </row>
    <row r="1314" spans="1:3">
      <c r="A1314" s="94">
        <f t="shared" si="44"/>
        <v>1311</v>
      </c>
      <c r="B1314" s="87">
        <f t="shared" si="45"/>
        <v>9.8174768750000002E-2</v>
      </c>
      <c r="C1314" s="87">
        <f>AVERAGE(B$4:B1314)</f>
        <v>0.10532537650171532</v>
      </c>
    </row>
    <row r="1315" spans="1:3">
      <c r="A1315" s="94">
        <f t="shared" si="44"/>
        <v>1312</v>
      </c>
      <c r="B1315" s="87">
        <f t="shared" si="45"/>
        <v>9.8174768750000002E-2</v>
      </c>
      <c r="C1315" s="87">
        <f>AVERAGE(B$4:B1315)</f>
        <v>0.10531992634336798</v>
      </c>
    </row>
    <row r="1316" spans="1:3">
      <c r="A1316" s="94">
        <f t="shared" si="44"/>
        <v>1313</v>
      </c>
      <c r="B1316" s="87">
        <f t="shared" si="45"/>
        <v>9.8174768750000002E-2</v>
      </c>
      <c r="C1316" s="87">
        <f>AVERAGE(B$4:B1316)</f>
        <v>0.10531448448686122</v>
      </c>
    </row>
    <row r="1317" spans="1:3">
      <c r="A1317" s="94">
        <f t="shared" si="44"/>
        <v>1314</v>
      </c>
      <c r="B1317" s="87">
        <f t="shared" si="45"/>
        <v>9.8174768750000002E-2</v>
      </c>
      <c r="C1317" s="87">
        <f>AVERAGE(B$4:B1317)</f>
        <v>0.10530905091324108</v>
      </c>
    </row>
    <row r="1318" spans="1:3">
      <c r="A1318" s="94">
        <f t="shared" si="44"/>
        <v>1315</v>
      </c>
      <c r="B1318" s="87">
        <f t="shared" si="45"/>
        <v>9.8174768750000002E-2</v>
      </c>
      <c r="C1318" s="87">
        <f>AVERAGE(B$4:B1318)</f>
        <v>0.10530362560361124</v>
      </c>
    </row>
    <row r="1319" spans="1:3">
      <c r="A1319" s="94">
        <f t="shared" ref="A1319:A1382" si="46">A1318+1</f>
        <v>1316</v>
      </c>
      <c r="B1319" s="87">
        <f t="shared" ref="B1319:B1382" si="47">B1318</f>
        <v>9.8174768750000002E-2</v>
      </c>
      <c r="C1319" s="87">
        <f>AVERAGE(B$4:B1319)</f>
        <v>0.10529820853913281</v>
      </c>
    </row>
    <row r="1320" spans="1:3">
      <c r="A1320" s="94">
        <f t="shared" si="46"/>
        <v>1317</v>
      </c>
      <c r="B1320" s="87">
        <f t="shared" si="47"/>
        <v>9.8174768750000002E-2</v>
      </c>
      <c r="C1320" s="87">
        <f>AVERAGE(B$4:B1320)</f>
        <v>0.10529279970102413</v>
      </c>
    </row>
    <row r="1321" spans="1:3">
      <c r="A1321" s="94">
        <f t="shared" si="46"/>
        <v>1318</v>
      </c>
      <c r="B1321" s="87">
        <f t="shared" si="47"/>
        <v>9.8174768750000002E-2</v>
      </c>
      <c r="C1321" s="87">
        <f>AVERAGE(B$4:B1321)</f>
        <v>0.10528739907056053</v>
      </c>
    </row>
    <row r="1322" spans="1:3">
      <c r="A1322" s="94">
        <f t="shared" si="46"/>
        <v>1319</v>
      </c>
      <c r="B1322" s="87">
        <f t="shared" si="47"/>
        <v>9.8174768750000002E-2</v>
      </c>
      <c r="C1322" s="87">
        <f>AVERAGE(B$4:B1322)</f>
        <v>0.10528200662907412</v>
      </c>
    </row>
    <row r="1323" spans="1:3">
      <c r="A1323" s="94">
        <f t="shared" si="46"/>
        <v>1320</v>
      </c>
      <c r="B1323" s="87">
        <f t="shared" si="47"/>
        <v>9.8174768750000002E-2</v>
      </c>
      <c r="C1323" s="87">
        <f>AVERAGE(B$4:B1323)</f>
        <v>0.10527662235795361</v>
      </c>
    </row>
    <row r="1324" spans="1:3">
      <c r="A1324" s="94">
        <f t="shared" si="46"/>
        <v>1321</v>
      </c>
      <c r="B1324" s="87">
        <f t="shared" si="47"/>
        <v>9.8174768750000002E-2</v>
      </c>
      <c r="C1324" s="87">
        <f>AVERAGE(B$4:B1324)</f>
        <v>0.10527124623864403</v>
      </c>
    </row>
    <row r="1325" spans="1:3">
      <c r="A1325" s="94">
        <f t="shared" si="46"/>
        <v>1322</v>
      </c>
      <c r="B1325" s="87">
        <f t="shared" si="47"/>
        <v>9.8174768750000002E-2</v>
      </c>
      <c r="C1325" s="87">
        <f>AVERAGE(B$4:B1325)</f>
        <v>0.10526587825264658</v>
      </c>
    </row>
    <row r="1326" spans="1:3">
      <c r="A1326" s="94">
        <f t="shared" si="46"/>
        <v>1323</v>
      </c>
      <c r="B1326" s="87">
        <f t="shared" si="47"/>
        <v>9.8174768750000002E-2</v>
      </c>
      <c r="C1326" s="87">
        <f>AVERAGE(B$4:B1326)</f>
        <v>0.10526051838151834</v>
      </c>
    </row>
    <row r="1327" spans="1:3">
      <c r="A1327" s="94">
        <f t="shared" si="46"/>
        <v>1324</v>
      </c>
      <c r="B1327" s="87">
        <f t="shared" si="47"/>
        <v>9.8174768750000002E-2</v>
      </c>
      <c r="C1327" s="87">
        <f>AVERAGE(B$4:B1327)</f>
        <v>0.10525516660687219</v>
      </c>
    </row>
    <row r="1328" spans="1:3">
      <c r="A1328" s="94">
        <f t="shared" si="46"/>
        <v>1325</v>
      </c>
      <c r="B1328" s="87">
        <f t="shared" si="47"/>
        <v>9.8174768750000002E-2</v>
      </c>
      <c r="C1328" s="87">
        <f>AVERAGE(B$4:B1328)</f>
        <v>0.10524982291037643</v>
      </c>
    </row>
    <row r="1329" spans="1:3">
      <c r="A1329" s="94">
        <f t="shared" si="46"/>
        <v>1326</v>
      </c>
      <c r="B1329" s="87">
        <f t="shared" si="47"/>
        <v>9.8174768750000002E-2</v>
      </c>
      <c r="C1329" s="87">
        <f>AVERAGE(B$4:B1329)</f>
        <v>0.10524448727375472</v>
      </c>
    </row>
    <row r="1330" spans="1:3">
      <c r="A1330" s="94">
        <f t="shared" si="46"/>
        <v>1327</v>
      </c>
      <c r="B1330" s="87">
        <f t="shared" si="47"/>
        <v>9.8174768750000002E-2</v>
      </c>
      <c r="C1330" s="87">
        <f>AVERAGE(B$4:B1330)</f>
        <v>0.1052391596787858</v>
      </c>
    </row>
    <row r="1331" spans="1:3">
      <c r="A1331" s="94">
        <f t="shared" si="46"/>
        <v>1328</v>
      </c>
      <c r="B1331" s="87">
        <f t="shared" si="47"/>
        <v>9.8174768750000002E-2</v>
      </c>
      <c r="C1331" s="87">
        <f>AVERAGE(B$4:B1331)</f>
        <v>0.10523384010730329</v>
      </c>
    </row>
    <row r="1332" spans="1:3">
      <c r="A1332" s="94">
        <f t="shared" si="46"/>
        <v>1329</v>
      </c>
      <c r="B1332" s="87">
        <f t="shared" si="47"/>
        <v>9.8174768750000002E-2</v>
      </c>
      <c r="C1332" s="87">
        <f>AVERAGE(B$4:B1332)</f>
        <v>0.10522852854119547</v>
      </c>
    </row>
    <row r="1333" spans="1:3">
      <c r="A1333" s="94">
        <f t="shared" si="46"/>
        <v>1330</v>
      </c>
      <c r="B1333" s="87">
        <f t="shared" si="47"/>
        <v>9.8174768750000002E-2</v>
      </c>
      <c r="C1333" s="87">
        <f>AVERAGE(B$4:B1333)</f>
        <v>0.10522322496240509</v>
      </c>
    </row>
    <row r="1334" spans="1:3">
      <c r="A1334" s="94">
        <f t="shared" si="46"/>
        <v>1331</v>
      </c>
      <c r="B1334" s="87">
        <f t="shared" si="47"/>
        <v>9.8174768750000002E-2</v>
      </c>
      <c r="C1334" s="87">
        <f>AVERAGE(B$4:B1334)</f>
        <v>0.1052179293529292</v>
      </c>
    </row>
    <row r="1335" spans="1:3">
      <c r="A1335" s="94">
        <f t="shared" si="46"/>
        <v>1332</v>
      </c>
      <c r="B1335" s="87">
        <f t="shared" si="47"/>
        <v>9.8174768750000002E-2</v>
      </c>
      <c r="C1335" s="87">
        <f>AVERAGE(B$4:B1335)</f>
        <v>0.10521264169481889</v>
      </c>
    </row>
    <row r="1336" spans="1:3">
      <c r="A1336" s="94">
        <f t="shared" si="46"/>
        <v>1333</v>
      </c>
      <c r="B1336" s="87">
        <f t="shared" si="47"/>
        <v>9.8174768750000002E-2</v>
      </c>
      <c r="C1336" s="87">
        <f>AVERAGE(B$4:B1336)</f>
        <v>0.10520736197017912</v>
      </c>
    </row>
    <row r="1337" spans="1:3">
      <c r="A1337" s="94">
        <f t="shared" si="46"/>
        <v>1334</v>
      </c>
      <c r="B1337" s="87">
        <f t="shared" si="47"/>
        <v>9.8174768750000002E-2</v>
      </c>
      <c r="C1337" s="87">
        <f>AVERAGE(B$4:B1337)</f>
        <v>0.10520209016116848</v>
      </c>
    </row>
    <row r="1338" spans="1:3">
      <c r="A1338" s="94">
        <f t="shared" si="46"/>
        <v>1335</v>
      </c>
      <c r="B1338" s="87">
        <f t="shared" si="47"/>
        <v>9.8174768750000002E-2</v>
      </c>
      <c r="C1338" s="87">
        <f>AVERAGE(B$4:B1338)</f>
        <v>0.10519682624999907</v>
      </c>
    </row>
    <row r="1339" spans="1:3">
      <c r="A1339" s="94">
        <f t="shared" si="46"/>
        <v>1336</v>
      </c>
      <c r="B1339" s="87">
        <f t="shared" si="47"/>
        <v>9.8174768750000002E-2</v>
      </c>
      <c r="C1339" s="87">
        <f>AVERAGE(B$4:B1339)</f>
        <v>0.1051915702189362</v>
      </c>
    </row>
    <row r="1340" spans="1:3">
      <c r="A1340" s="94">
        <f t="shared" si="46"/>
        <v>1337</v>
      </c>
      <c r="B1340" s="87">
        <f t="shared" si="47"/>
        <v>9.8174768750000002E-2</v>
      </c>
      <c r="C1340" s="87">
        <f>AVERAGE(B$4:B1340)</f>
        <v>0.10518632205029825</v>
      </c>
    </row>
    <row r="1341" spans="1:3">
      <c r="A1341" s="94">
        <f t="shared" si="46"/>
        <v>1338</v>
      </c>
      <c r="B1341" s="87">
        <f t="shared" si="47"/>
        <v>9.8174768750000002E-2</v>
      </c>
      <c r="C1341" s="87">
        <f>AVERAGE(B$4:B1341)</f>
        <v>0.10518108172645647</v>
      </c>
    </row>
    <row r="1342" spans="1:3">
      <c r="A1342" s="94">
        <f t="shared" si="46"/>
        <v>1339</v>
      </c>
      <c r="B1342" s="87">
        <f t="shared" si="47"/>
        <v>9.8174768750000002E-2</v>
      </c>
      <c r="C1342" s="87">
        <f>AVERAGE(B$4:B1342)</f>
        <v>0.10517584922983476</v>
      </c>
    </row>
    <row r="1343" spans="1:3">
      <c r="A1343" s="94">
        <f t="shared" si="46"/>
        <v>1340</v>
      </c>
      <c r="B1343" s="87">
        <f t="shared" si="47"/>
        <v>9.8174768750000002E-2</v>
      </c>
      <c r="C1343" s="87">
        <f>AVERAGE(B$4:B1343)</f>
        <v>0.10517062454290951</v>
      </c>
    </row>
    <row r="1344" spans="1:3">
      <c r="A1344" s="94">
        <f t="shared" si="46"/>
        <v>1341</v>
      </c>
      <c r="B1344" s="87">
        <f t="shared" si="47"/>
        <v>9.8174768750000002E-2</v>
      </c>
      <c r="C1344" s="87">
        <f>AVERAGE(B$4:B1344)</f>
        <v>0.10516540764820936</v>
      </c>
    </row>
    <row r="1345" spans="1:3">
      <c r="A1345" s="94">
        <f t="shared" si="46"/>
        <v>1342</v>
      </c>
      <c r="B1345" s="87">
        <f t="shared" si="47"/>
        <v>9.8174768750000002E-2</v>
      </c>
      <c r="C1345" s="87">
        <f>AVERAGE(B$4:B1345)</f>
        <v>0.10516019852831501</v>
      </c>
    </row>
    <row r="1346" spans="1:3">
      <c r="A1346" s="94">
        <f t="shared" si="46"/>
        <v>1343</v>
      </c>
      <c r="B1346" s="87">
        <f t="shared" si="47"/>
        <v>9.8174768750000002E-2</v>
      </c>
      <c r="C1346" s="87">
        <f>AVERAGE(B$4:B1346)</f>
        <v>0.10515499716585909</v>
      </c>
    </row>
    <row r="1347" spans="1:3">
      <c r="A1347" s="94">
        <f t="shared" si="46"/>
        <v>1344</v>
      </c>
      <c r="B1347" s="87">
        <f t="shared" si="47"/>
        <v>9.8174768750000002E-2</v>
      </c>
      <c r="C1347" s="87">
        <f>AVERAGE(B$4:B1347)</f>
        <v>0.10514980354352585</v>
      </c>
    </row>
    <row r="1348" spans="1:3">
      <c r="A1348" s="94">
        <f t="shared" si="46"/>
        <v>1345</v>
      </c>
      <c r="B1348" s="87">
        <f t="shared" si="47"/>
        <v>9.8174768750000002E-2</v>
      </c>
      <c r="C1348" s="87">
        <f>AVERAGE(B$4:B1348)</f>
        <v>0.10514461764405111</v>
      </c>
    </row>
    <row r="1349" spans="1:3">
      <c r="A1349" s="94">
        <f t="shared" si="46"/>
        <v>1346</v>
      </c>
      <c r="B1349" s="87">
        <f t="shared" si="47"/>
        <v>9.8174768750000002E-2</v>
      </c>
      <c r="C1349" s="87">
        <f>AVERAGE(B$4:B1349)</f>
        <v>0.10513943945022196</v>
      </c>
    </row>
    <row r="1350" spans="1:3">
      <c r="A1350" s="94">
        <f t="shared" si="46"/>
        <v>1347</v>
      </c>
      <c r="B1350" s="87">
        <f t="shared" si="47"/>
        <v>9.8174768750000002E-2</v>
      </c>
      <c r="C1350" s="87">
        <f>AVERAGE(B$4:B1350)</f>
        <v>0.10513426894487657</v>
      </c>
    </row>
    <row r="1351" spans="1:3">
      <c r="A1351" s="94">
        <f t="shared" si="46"/>
        <v>1348</v>
      </c>
      <c r="B1351" s="87">
        <f t="shared" si="47"/>
        <v>9.8174768750000002E-2</v>
      </c>
      <c r="C1351" s="87">
        <f>AVERAGE(B$4:B1351)</f>
        <v>0.10512910611090412</v>
      </c>
    </row>
    <row r="1352" spans="1:3">
      <c r="A1352" s="94">
        <f t="shared" si="46"/>
        <v>1349</v>
      </c>
      <c r="B1352" s="87">
        <f t="shared" si="47"/>
        <v>9.8174768750000002E-2</v>
      </c>
      <c r="C1352" s="87">
        <f>AVERAGE(B$4:B1352)</f>
        <v>0.10512395093124444</v>
      </c>
    </row>
    <row r="1353" spans="1:3">
      <c r="A1353" s="94">
        <f t="shared" si="46"/>
        <v>1350</v>
      </c>
      <c r="B1353" s="87">
        <f t="shared" si="47"/>
        <v>9.8174768750000002E-2</v>
      </c>
      <c r="C1353" s="87">
        <f>AVERAGE(B$4:B1353)</f>
        <v>0.10511880338888796</v>
      </c>
    </row>
    <row r="1354" spans="1:3">
      <c r="A1354" s="94">
        <f t="shared" si="46"/>
        <v>1351</v>
      </c>
      <c r="B1354" s="87">
        <f t="shared" si="47"/>
        <v>9.8174768750000002E-2</v>
      </c>
      <c r="C1354" s="87">
        <f>AVERAGE(B$4:B1354)</f>
        <v>0.10511366346687545</v>
      </c>
    </row>
    <row r="1355" spans="1:3">
      <c r="A1355" s="94">
        <f t="shared" si="46"/>
        <v>1352</v>
      </c>
      <c r="B1355" s="87">
        <f t="shared" si="47"/>
        <v>9.8174768750000002E-2</v>
      </c>
      <c r="C1355" s="87">
        <f>AVERAGE(B$4:B1355)</f>
        <v>0.10510853114829789</v>
      </c>
    </row>
    <row r="1356" spans="1:3">
      <c r="A1356" s="94">
        <f t="shared" si="46"/>
        <v>1353</v>
      </c>
      <c r="B1356" s="87">
        <f t="shared" si="47"/>
        <v>9.8174768750000002E-2</v>
      </c>
      <c r="C1356" s="87">
        <f>AVERAGE(B$4:B1356)</f>
        <v>0.10510340641629619</v>
      </c>
    </row>
    <row r="1357" spans="1:3">
      <c r="A1357" s="94">
        <f t="shared" si="46"/>
        <v>1354</v>
      </c>
      <c r="B1357" s="87">
        <f t="shared" si="47"/>
        <v>9.8174768750000002E-2</v>
      </c>
      <c r="C1357" s="87">
        <f>AVERAGE(B$4:B1357)</f>
        <v>0.1050982892540611</v>
      </c>
    </row>
    <row r="1358" spans="1:3">
      <c r="A1358" s="94">
        <f t="shared" si="46"/>
        <v>1355</v>
      </c>
      <c r="B1358" s="87">
        <f t="shared" si="47"/>
        <v>9.8174768750000002E-2</v>
      </c>
      <c r="C1358" s="87">
        <f>AVERAGE(B$4:B1358)</f>
        <v>0.10509317964483302</v>
      </c>
    </row>
    <row r="1359" spans="1:3">
      <c r="A1359" s="94">
        <f t="shared" si="46"/>
        <v>1356</v>
      </c>
      <c r="B1359" s="87">
        <f t="shared" si="47"/>
        <v>9.8174768750000002E-2</v>
      </c>
      <c r="C1359" s="87">
        <f>AVERAGE(B$4:B1359)</f>
        <v>0.10508807757190172</v>
      </c>
    </row>
    <row r="1360" spans="1:3">
      <c r="A1360" s="94">
        <f t="shared" si="46"/>
        <v>1357</v>
      </c>
      <c r="B1360" s="87">
        <f t="shared" si="47"/>
        <v>9.8174768750000002E-2</v>
      </c>
      <c r="C1360" s="87">
        <f>AVERAGE(B$4:B1360)</f>
        <v>0.10508298301860629</v>
      </c>
    </row>
    <row r="1361" spans="1:3">
      <c r="A1361" s="94">
        <f t="shared" si="46"/>
        <v>1358</v>
      </c>
      <c r="B1361" s="87">
        <f t="shared" si="47"/>
        <v>9.8174768750000002E-2</v>
      </c>
      <c r="C1361" s="87">
        <f>AVERAGE(B$4:B1361)</f>
        <v>0.10507789596833486</v>
      </c>
    </row>
    <row r="1362" spans="1:3">
      <c r="A1362" s="94">
        <f t="shared" si="46"/>
        <v>1359</v>
      </c>
      <c r="B1362" s="87">
        <f t="shared" si="47"/>
        <v>9.8174768750000002E-2</v>
      </c>
      <c r="C1362" s="87">
        <f>AVERAGE(B$4:B1362)</f>
        <v>0.10507281640452446</v>
      </c>
    </row>
    <row r="1363" spans="1:3">
      <c r="A1363" s="94">
        <f t="shared" si="46"/>
        <v>1360</v>
      </c>
      <c r="B1363" s="87">
        <f t="shared" si="47"/>
        <v>9.8174768750000002E-2</v>
      </c>
      <c r="C1363" s="87">
        <f>AVERAGE(B$4:B1363)</f>
        <v>0.10506774431066083</v>
      </c>
    </row>
    <row r="1364" spans="1:3">
      <c r="A1364" s="94">
        <f t="shared" si="46"/>
        <v>1361</v>
      </c>
      <c r="B1364" s="87">
        <f t="shared" si="47"/>
        <v>9.8174768750000002E-2</v>
      </c>
      <c r="C1364" s="87">
        <f>AVERAGE(B$4:B1364)</f>
        <v>0.10506267967027827</v>
      </c>
    </row>
    <row r="1365" spans="1:3">
      <c r="A1365" s="94">
        <f t="shared" si="46"/>
        <v>1362</v>
      </c>
      <c r="B1365" s="87">
        <f t="shared" si="47"/>
        <v>9.8174768750000002E-2</v>
      </c>
      <c r="C1365" s="87">
        <f>AVERAGE(B$4:B1365)</f>
        <v>0.10505762246695942</v>
      </c>
    </row>
    <row r="1366" spans="1:3">
      <c r="A1366" s="94">
        <f t="shared" si="46"/>
        <v>1363</v>
      </c>
      <c r="B1366" s="87">
        <f t="shared" si="47"/>
        <v>9.8174768750000002E-2</v>
      </c>
      <c r="C1366" s="87">
        <f>AVERAGE(B$4:B1366)</f>
        <v>0.1050525726843351</v>
      </c>
    </row>
    <row r="1367" spans="1:3">
      <c r="A1367" s="94">
        <f t="shared" si="46"/>
        <v>1364</v>
      </c>
      <c r="B1367" s="87">
        <f t="shared" si="47"/>
        <v>9.8174768750000002E-2</v>
      </c>
      <c r="C1367" s="87">
        <f>AVERAGE(B$4:B1367)</f>
        <v>0.10504753030608412</v>
      </c>
    </row>
    <row r="1368" spans="1:3">
      <c r="A1368" s="94">
        <f t="shared" si="46"/>
        <v>1365</v>
      </c>
      <c r="B1368" s="87">
        <f t="shared" si="47"/>
        <v>9.8174768750000002E-2</v>
      </c>
      <c r="C1368" s="87">
        <f>AVERAGE(B$4:B1368)</f>
        <v>0.10504249531593314</v>
      </c>
    </row>
    <row r="1369" spans="1:3">
      <c r="A1369" s="94">
        <f t="shared" si="46"/>
        <v>1366</v>
      </c>
      <c r="B1369" s="87">
        <f t="shared" si="47"/>
        <v>9.8174768750000002E-2</v>
      </c>
      <c r="C1369" s="87">
        <f>AVERAGE(B$4:B1369)</f>
        <v>0.10503746769765646</v>
      </c>
    </row>
    <row r="1370" spans="1:3">
      <c r="A1370" s="94">
        <f t="shared" si="46"/>
        <v>1367</v>
      </c>
      <c r="B1370" s="87">
        <f t="shared" si="47"/>
        <v>9.8174768750000002E-2</v>
      </c>
      <c r="C1370" s="87">
        <f>AVERAGE(B$4:B1370)</f>
        <v>0.10503244743507588</v>
      </c>
    </row>
    <row r="1371" spans="1:3">
      <c r="A1371" s="94">
        <f t="shared" si="46"/>
        <v>1368</v>
      </c>
      <c r="B1371" s="87">
        <f t="shared" si="47"/>
        <v>9.8174768750000002E-2</v>
      </c>
      <c r="C1371" s="87">
        <f>AVERAGE(B$4:B1371)</f>
        <v>0.10502743451206047</v>
      </c>
    </row>
    <row r="1372" spans="1:3">
      <c r="A1372" s="94">
        <f t="shared" si="46"/>
        <v>1369</v>
      </c>
      <c r="B1372" s="87">
        <f t="shared" si="47"/>
        <v>9.8174768750000002E-2</v>
      </c>
      <c r="C1372" s="87">
        <f>AVERAGE(B$4:B1372)</f>
        <v>0.10502242891252646</v>
      </c>
    </row>
    <row r="1373" spans="1:3">
      <c r="A1373" s="94">
        <f t="shared" si="46"/>
        <v>1370</v>
      </c>
      <c r="B1373" s="87">
        <f t="shared" si="47"/>
        <v>9.8174768750000002E-2</v>
      </c>
      <c r="C1373" s="87">
        <f>AVERAGE(B$4:B1373)</f>
        <v>0.10501743062043703</v>
      </c>
    </row>
    <row r="1374" spans="1:3">
      <c r="A1374" s="94">
        <f t="shared" si="46"/>
        <v>1371</v>
      </c>
      <c r="B1374" s="87">
        <f t="shared" si="47"/>
        <v>9.8174768750000002E-2</v>
      </c>
      <c r="C1374" s="87">
        <f>AVERAGE(B$4:B1374)</f>
        <v>0.10501243961980213</v>
      </c>
    </row>
    <row r="1375" spans="1:3">
      <c r="A1375" s="94">
        <f t="shared" si="46"/>
        <v>1372</v>
      </c>
      <c r="B1375" s="87">
        <f t="shared" si="47"/>
        <v>9.8174768750000002E-2</v>
      </c>
      <c r="C1375" s="87">
        <f>AVERAGE(B$4:B1375)</f>
        <v>0.10500745589467837</v>
      </c>
    </row>
    <row r="1376" spans="1:3">
      <c r="A1376" s="94">
        <f t="shared" si="46"/>
        <v>1373</v>
      </c>
      <c r="B1376" s="87">
        <f t="shared" si="47"/>
        <v>9.8174768750000002E-2</v>
      </c>
      <c r="C1376" s="87">
        <f>AVERAGE(B$4:B1376)</f>
        <v>0.10500247942916877</v>
      </c>
    </row>
    <row r="1377" spans="1:3">
      <c r="A1377" s="94">
        <f t="shared" si="46"/>
        <v>1374</v>
      </c>
      <c r="B1377" s="87">
        <f t="shared" si="47"/>
        <v>9.8174768750000002E-2</v>
      </c>
      <c r="C1377" s="87">
        <f>AVERAGE(B$4:B1377)</f>
        <v>0.10499751020742265</v>
      </c>
    </row>
    <row r="1378" spans="1:3">
      <c r="A1378" s="94">
        <f t="shared" si="46"/>
        <v>1375</v>
      </c>
      <c r="B1378" s="87">
        <f t="shared" si="47"/>
        <v>9.8174768750000002E-2</v>
      </c>
      <c r="C1378" s="87">
        <f>AVERAGE(B$4:B1378)</f>
        <v>0.10499254821363543</v>
      </c>
    </row>
    <row r="1379" spans="1:3">
      <c r="A1379" s="94">
        <f t="shared" si="46"/>
        <v>1376</v>
      </c>
      <c r="B1379" s="87">
        <f t="shared" si="47"/>
        <v>9.8174768750000002E-2</v>
      </c>
      <c r="C1379" s="87">
        <f>AVERAGE(B$4:B1379)</f>
        <v>0.10498759343204848</v>
      </c>
    </row>
    <row r="1380" spans="1:3">
      <c r="A1380" s="94">
        <f t="shared" si="46"/>
        <v>1377</v>
      </c>
      <c r="B1380" s="87">
        <f t="shared" si="47"/>
        <v>9.8174768750000002E-2</v>
      </c>
      <c r="C1380" s="87">
        <f>AVERAGE(B$4:B1380)</f>
        <v>0.10498264584694895</v>
      </c>
    </row>
    <row r="1381" spans="1:3">
      <c r="A1381" s="94">
        <f t="shared" si="46"/>
        <v>1378</v>
      </c>
      <c r="B1381" s="87">
        <f t="shared" si="47"/>
        <v>9.8174768750000002E-2</v>
      </c>
      <c r="C1381" s="87">
        <f>AVERAGE(B$4:B1381)</f>
        <v>0.1049777054426696</v>
      </c>
    </row>
    <row r="1382" spans="1:3">
      <c r="A1382" s="94">
        <f t="shared" si="46"/>
        <v>1379</v>
      </c>
      <c r="B1382" s="87">
        <f t="shared" si="47"/>
        <v>9.8174768750000002E-2</v>
      </c>
      <c r="C1382" s="87">
        <f>AVERAGE(B$4:B1382)</f>
        <v>0.10497277220358862</v>
      </c>
    </row>
    <row r="1383" spans="1:3">
      <c r="A1383" s="94">
        <f t="shared" ref="A1383:A1446" si="48">A1382+1</f>
        <v>1380</v>
      </c>
      <c r="B1383" s="87">
        <f t="shared" ref="B1383:B1446" si="49">B1382</f>
        <v>9.8174768750000002E-2</v>
      </c>
      <c r="C1383" s="87">
        <f>AVERAGE(B$4:B1383)</f>
        <v>0.1049678461141295</v>
      </c>
    </row>
    <row r="1384" spans="1:3">
      <c r="A1384" s="94">
        <f t="shared" si="48"/>
        <v>1381</v>
      </c>
      <c r="B1384" s="87">
        <f t="shared" si="49"/>
        <v>9.8174768750000002E-2</v>
      </c>
      <c r="C1384" s="87">
        <f>AVERAGE(B$4:B1384)</f>
        <v>0.10496292715876084</v>
      </c>
    </row>
    <row r="1385" spans="1:3">
      <c r="A1385" s="94">
        <f t="shared" si="48"/>
        <v>1382</v>
      </c>
      <c r="B1385" s="87">
        <f t="shared" si="49"/>
        <v>9.8174768750000002E-2</v>
      </c>
      <c r="C1385" s="87">
        <f>AVERAGE(B$4:B1385)</f>
        <v>0.10495801532199617</v>
      </c>
    </row>
    <row r="1386" spans="1:3">
      <c r="A1386" s="94">
        <f t="shared" si="48"/>
        <v>1383</v>
      </c>
      <c r="B1386" s="87">
        <f t="shared" si="49"/>
        <v>9.8174768750000002E-2</v>
      </c>
      <c r="C1386" s="87">
        <f>AVERAGE(B$4:B1386)</f>
        <v>0.10495311058839386</v>
      </c>
    </row>
    <row r="1387" spans="1:3">
      <c r="A1387" s="94">
        <f t="shared" si="48"/>
        <v>1384</v>
      </c>
      <c r="B1387" s="87">
        <f t="shared" si="49"/>
        <v>9.8174768750000002E-2</v>
      </c>
      <c r="C1387" s="87">
        <f>AVERAGE(B$4:B1387)</f>
        <v>0.10494821294255686</v>
      </c>
    </row>
    <row r="1388" spans="1:3">
      <c r="A1388" s="94">
        <f t="shared" si="48"/>
        <v>1385</v>
      </c>
      <c r="B1388" s="87">
        <f t="shared" si="49"/>
        <v>9.8174768750000002E-2</v>
      </c>
      <c r="C1388" s="87">
        <f>AVERAGE(B$4:B1388)</f>
        <v>0.10494332236913265</v>
      </c>
    </row>
    <row r="1389" spans="1:3">
      <c r="A1389" s="94">
        <f t="shared" si="48"/>
        <v>1386</v>
      </c>
      <c r="B1389" s="87">
        <f t="shared" si="49"/>
        <v>9.8174768750000002E-2</v>
      </c>
      <c r="C1389" s="87">
        <f>AVERAGE(B$4:B1389)</f>
        <v>0.10493843885281293</v>
      </c>
    </row>
    <row r="1390" spans="1:3">
      <c r="A1390" s="94">
        <f t="shared" si="48"/>
        <v>1387</v>
      </c>
      <c r="B1390" s="87">
        <f t="shared" si="49"/>
        <v>9.8174768750000002E-2</v>
      </c>
      <c r="C1390" s="87">
        <f>AVERAGE(B$4:B1390)</f>
        <v>0.10493356237833361</v>
      </c>
    </row>
    <row r="1391" spans="1:3">
      <c r="A1391" s="94">
        <f t="shared" si="48"/>
        <v>1388</v>
      </c>
      <c r="B1391" s="87">
        <f t="shared" si="49"/>
        <v>9.8174768750000002E-2</v>
      </c>
      <c r="C1391" s="87">
        <f>AVERAGE(B$4:B1391)</f>
        <v>0.10492869293047458</v>
      </c>
    </row>
    <row r="1392" spans="1:3">
      <c r="A1392" s="94">
        <f t="shared" si="48"/>
        <v>1389</v>
      </c>
      <c r="B1392" s="87">
        <f t="shared" si="49"/>
        <v>9.8174768750000002E-2</v>
      </c>
      <c r="C1392" s="87">
        <f>AVERAGE(B$4:B1392)</f>
        <v>0.10492383049405954</v>
      </c>
    </row>
    <row r="1393" spans="1:3">
      <c r="A1393" s="94">
        <f t="shared" si="48"/>
        <v>1390</v>
      </c>
      <c r="B1393" s="87">
        <f t="shared" si="49"/>
        <v>9.8174768750000002E-2</v>
      </c>
      <c r="C1393" s="87">
        <f>AVERAGE(B$4:B1393)</f>
        <v>0.10491897505395591</v>
      </c>
    </row>
    <row r="1394" spans="1:3">
      <c r="A1394" s="94">
        <f t="shared" si="48"/>
        <v>1391</v>
      </c>
      <c r="B1394" s="87">
        <f t="shared" si="49"/>
        <v>9.8174768750000002E-2</v>
      </c>
      <c r="C1394" s="87">
        <f>AVERAGE(B$4:B1394)</f>
        <v>0.10491412659507456</v>
      </c>
    </row>
    <row r="1395" spans="1:3">
      <c r="A1395" s="94">
        <f t="shared" si="48"/>
        <v>1392</v>
      </c>
      <c r="B1395" s="87">
        <f t="shared" si="49"/>
        <v>9.8174768750000002E-2</v>
      </c>
      <c r="C1395" s="87">
        <f>AVERAGE(B$4:B1395)</f>
        <v>0.10490928510236976</v>
      </c>
    </row>
    <row r="1396" spans="1:3">
      <c r="A1396" s="94">
        <f t="shared" si="48"/>
        <v>1393</v>
      </c>
      <c r="B1396" s="87">
        <f t="shared" si="49"/>
        <v>9.8174768750000002E-2</v>
      </c>
      <c r="C1396" s="87">
        <f>AVERAGE(B$4:B1396)</f>
        <v>0.10490445056083898</v>
      </c>
    </row>
    <row r="1397" spans="1:3">
      <c r="A1397" s="94">
        <f t="shared" si="48"/>
        <v>1394</v>
      </c>
      <c r="B1397" s="87">
        <f t="shared" si="49"/>
        <v>9.8174768750000002E-2</v>
      </c>
      <c r="C1397" s="87">
        <f>AVERAGE(B$4:B1397)</f>
        <v>0.10489962295552274</v>
      </c>
    </row>
    <row r="1398" spans="1:3">
      <c r="A1398" s="94">
        <f t="shared" si="48"/>
        <v>1395</v>
      </c>
      <c r="B1398" s="87">
        <f t="shared" si="49"/>
        <v>9.8174768750000002E-2</v>
      </c>
      <c r="C1398" s="87">
        <f>AVERAGE(B$4:B1398)</f>
        <v>0.10489480227150444</v>
      </c>
    </row>
    <row r="1399" spans="1:3">
      <c r="A1399" s="94">
        <f t="shared" si="48"/>
        <v>1396</v>
      </c>
      <c r="B1399" s="87">
        <f t="shared" si="49"/>
        <v>9.8174768750000002E-2</v>
      </c>
      <c r="C1399" s="87">
        <f>AVERAGE(B$4:B1399)</f>
        <v>0.10488998849391024</v>
      </c>
    </row>
    <row r="1400" spans="1:3">
      <c r="A1400" s="94">
        <f t="shared" si="48"/>
        <v>1397</v>
      </c>
      <c r="B1400" s="87">
        <f t="shared" si="49"/>
        <v>9.8174768750000002E-2</v>
      </c>
      <c r="C1400" s="87">
        <f>AVERAGE(B$4:B1400)</f>
        <v>0.10488518160790887</v>
      </c>
    </row>
    <row r="1401" spans="1:3">
      <c r="A1401" s="94">
        <f t="shared" si="48"/>
        <v>1398</v>
      </c>
      <c r="B1401" s="87">
        <f t="shared" si="49"/>
        <v>9.8174768750000002E-2</v>
      </c>
      <c r="C1401" s="87">
        <f>AVERAGE(B$4:B1401)</f>
        <v>0.10488038159871152</v>
      </c>
    </row>
    <row r="1402" spans="1:3">
      <c r="A1402" s="94">
        <f t="shared" si="48"/>
        <v>1399</v>
      </c>
      <c r="B1402" s="87">
        <f t="shared" si="49"/>
        <v>9.8174768750000002E-2</v>
      </c>
      <c r="C1402" s="87">
        <f>AVERAGE(B$4:B1402)</f>
        <v>0.10487558845157162</v>
      </c>
    </row>
    <row r="1403" spans="1:3">
      <c r="A1403" s="94">
        <f t="shared" si="48"/>
        <v>1400</v>
      </c>
      <c r="B1403" s="87">
        <f t="shared" si="49"/>
        <v>9.8174768750000002E-2</v>
      </c>
      <c r="C1403" s="87">
        <f>AVERAGE(B$4:B1403)</f>
        <v>0.10487080215178478</v>
      </c>
    </row>
    <row r="1404" spans="1:3">
      <c r="A1404" s="94">
        <f t="shared" si="48"/>
        <v>1401</v>
      </c>
      <c r="B1404" s="87">
        <f t="shared" si="49"/>
        <v>9.8174768750000002E-2</v>
      </c>
      <c r="C1404" s="87">
        <f>AVERAGE(B$4:B1404)</f>
        <v>0.10486602268468857</v>
      </c>
    </row>
    <row r="1405" spans="1:3">
      <c r="A1405" s="94">
        <f t="shared" si="48"/>
        <v>1402</v>
      </c>
      <c r="B1405" s="87">
        <f t="shared" si="49"/>
        <v>9.8174768750000002E-2</v>
      </c>
      <c r="C1405" s="87">
        <f>AVERAGE(B$4:B1405)</f>
        <v>0.10486125003566241</v>
      </c>
    </row>
    <row r="1406" spans="1:3">
      <c r="A1406" s="94">
        <f t="shared" si="48"/>
        <v>1403</v>
      </c>
      <c r="B1406" s="87">
        <f t="shared" si="49"/>
        <v>9.8174768750000002E-2</v>
      </c>
      <c r="C1406" s="87">
        <f>AVERAGE(B$4:B1406)</f>
        <v>0.10485648419012736</v>
      </c>
    </row>
    <row r="1407" spans="1:3">
      <c r="A1407" s="94">
        <f t="shared" si="48"/>
        <v>1404</v>
      </c>
      <c r="B1407" s="87">
        <f t="shared" si="49"/>
        <v>9.8174768750000002E-2</v>
      </c>
      <c r="C1407" s="87">
        <f>AVERAGE(B$4:B1407)</f>
        <v>0.10485172513354607</v>
      </c>
    </row>
    <row r="1408" spans="1:3">
      <c r="A1408" s="94">
        <f t="shared" si="48"/>
        <v>1405</v>
      </c>
      <c r="B1408" s="87">
        <f t="shared" si="49"/>
        <v>9.8174768750000002E-2</v>
      </c>
      <c r="C1408" s="87">
        <f>AVERAGE(B$4:B1408)</f>
        <v>0.10484697285142255</v>
      </c>
    </row>
    <row r="1409" spans="1:3">
      <c r="A1409" s="94">
        <f t="shared" si="48"/>
        <v>1406</v>
      </c>
      <c r="B1409" s="87">
        <f t="shared" si="49"/>
        <v>9.8174768750000002E-2</v>
      </c>
      <c r="C1409" s="87">
        <f>AVERAGE(B$4:B1409)</f>
        <v>0.10484222732930205</v>
      </c>
    </row>
    <row r="1410" spans="1:3">
      <c r="A1410" s="94">
        <f t="shared" si="48"/>
        <v>1407</v>
      </c>
      <c r="B1410" s="87">
        <f t="shared" si="49"/>
        <v>9.8174768750000002E-2</v>
      </c>
      <c r="C1410" s="87">
        <f>AVERAGE(B$4:B1410)</f>
        <v>0.10483748855277092</v>
      </c>
    </row>
    <row r="1411" spans="1:3">
      <c r="A1411" s="94">
        <f t="shared" si="48"/>
        <v>1408</v>
      </c>
      <c r="B1411" s="87">
        <f t="shared" si="49"/>
        <v>9.8174768750000002E-2</v>
      </c>
      <c r="C1411" s="87">
        <f>AVERAGE(B$4:B1411)</f>
        <v>0.10483275650745645</v>
      </c>
    </row>
    <row r="1412" spans="1:3">
      <c r="A1412" s="94">
        <f t="shared" si="48"/>
        <v>1409</v>
      </c>
      <c r="B1412" s="87">
        <f t="shared" si="49"/>
        <v>9.8174768750000002E-2</v>
      </c>
      <c r="C1412" s="87">
        <f>AVERAGE(B$4:B1412)</f>
        <v>0.10482803117902674</v>
      </c>
    </row>
    <row r="1413" spans="1:3">
      <c r="A1413" s="94">
        <f t="shared" si="48"/>
        <v>1410</v>
      </c>
      <c r="B1413" s="87">
        <f t="shared" si="49"/>
        <v>9.8174768750000002E-2</v>
      </c>
      <c r="C1413" s="87">
        <f>AVERAGE(B$4:B1413)</f>
        <v>0.10482331255319055</v>
      </c>
    </row>
    <row r="1414" spans="1:3">
      <c r="A1414" s="94">
        <f t="shared" si="48"/>
        <v>1411</v>
      </c>
      <c r="B1414" s="87">
        <f t="shared" si="49"/>
        <v>9.8174768750000002E-2</v>
      </c>
      <c r="C1414" s="87">
        <f>AVERAGE(B$4:B1414)</f>
        <v>0.10481860061569716</v>
      </c>
    </row>
    <row r="1415" spans="1:3">
      <c r="A1415" s="94">
        <f t="shared" si="48"/>
        <v>1412</v>
      </c>
      <c r="B1415" s="87">
        <f t="shared" si="49"/>
        <v>9.8174768750000002E-2</v>
      </c>
      <c r="C1415" s="87">
        <f>AVERAGE(B$4:B1415)</f>
        <v>0.10481389535233618</v>
      </c>
    </row>
    <row r="1416" spans="1:3">
      <c r="A1416" s="94">
        <f t="shared" si="48"/>
        <v>1413</v>
      </c>
      <c r="B1416" s="87">
        <f t="shared" si="49"/>
        <v>9.8174768750000002E-2</v>
      </c>
      <c r="C1416" s="87">
        <f>AVERAGE(B$4:B1416)</f>
        <v>0.10480919674893749</v>
      </c>
    </row>
    <row r="1417" spans="1:3">
      <c r="A1417" s="94">
        <f t="shared" si="48"/>
        <v>1414</v>
      </c>
      <c r="B1417" s="87">
        <f t="shared" si="49"/>
        <v>9.8174768750000002E-2</v>
      </c>
      <c r="C1417" s="87">
        <f>AVERAGE(B$4:B1417)</f>
        <v>0.10480450479137106</v>
      </c>
    </row>
    <row r="1418" spans="1:3">
      <c r="A1418" s="94">
        <f t="shared" si="48"/>
        <v>1415</v>
      </c>
      <c r="B1418" s="87">
        <f t="shared" si="49"/>
        <v>9.8174768750000002E-2</v>
      </c>
      <c r="C1418" s="87">
        <f>AVERAGE(B$4:B1418)</f>
        <v>0.10479981946554677</v>
      </c>
    </row>
    <row r="1419" spans="1:3">
      <c r="A1419" s="94">
        <f t="shared" si="48"/>
        <v>1416</v>
      </c>
      <c r="B1419" s="87">
        <f t="shared" si="49"/>
        <v>9.8174768750000002E-2</v>
      </c>
      <c r="C1419" s="87">
        <f>AVERAGE(B$4:B1419)</f>
        <v>0.10479514075741432</v>
      </c>
    </row>
    <row r="1420" spans="1:3">
      <c r="A1420" s="94">
        <f t="shared" si="48"/>
        <v>1417</v>
      </c>
      <c r="B1420" s="87">
        <f t="shared" si="49"/>
        <v>9.8174768750000002E-2</v>
      </c>
      <c r="C1420" s="87">
        <f>AVERAGE(B$4:B1420)</f>
        <v>0.10479046865296307</v>
      </c>
    </row>
    <row r="1421" spans="1:3">
      <c r="A1421" s="94">
        <f t="shared" si="48"/>
        <v>1418</v>
      </c>
      <c r="B1421" s="87">
        <f t="shared" si="49"/>
        <v>9.8174768750000002E-2</v>
      </c>
      <c r="C1421" s="87">
        <f>AVERAGE(B$4:B1421)</f>
        <v>0.10478580313822192</v>
      </c>
    </row>
    <row r="1422" spans="1:3">
      <c r="A1422" s="94">
        <f t="shared" si="48"/>
        <v>1419</v>
      </c>
      <c r="B1422" s="87">
        <f t="shared" si="49"/>
        <v>9.8174768750000002E-2</v>
      </c>
      <c r="C1422" s="87">
        <f>AVERAGE(B$4:B1422)</f>
        <v>0.1047811441992591</v>
      </c>
    </row>
    <row r="1423" spans="1:3">
      <c r="A1423" s="94">
        <f t="shared" si="48"/>
        <v>1420</v>
      </c>
      <c r="B1423" s="87">
        <f t="shared" si="49"/>
        <v>9.8174768750000002E-2</v>
      </c>
      <c r="C1423" s="87">
        <f>AVERAGE(B$4:B1423)</f>
        <v>0.10477649182218217</v>
      </c>
    </row>
    <row r="1424" spans="1:3">
      <c r="A1424" s="94">
        <f t="shared" si="48"/>
        <v>1421</v>
      </c>
      <c r="B1424" s="87">
        <f t="shared" si="49"/>
        <v>9.8174768750000002E-2</v>
      </c>
      <c r="C1424" s="87">
        <f>AVERAGE(B$4:B1424)</f>
        <v>0.1047718459931377</v>
      </c>
    </row>
    <row r="1425" spans="1:3">
      <c r="A1425" s="94">
        <f t="shared" si="48"/>
        <v>1422</v>
      </c>
      <c r="B1425" s="87">
        <f t="shared" si="49"/>
        <v>9.8174768750000002E-2</v>
      </c>
      <c r="C1425" s="87">
        <f>AVERAGE(B$4:B1425)</f>
        <v>0.1047672066983113</v>
      </c>
    </row>
    <row r="1426" spans="1:3">
      <c r="A1426" s="94">
        <f t="shared" si="48"/>
        <v>1423</v>
      </c>
      <c r="B1426" s="87">
        <f t="shared" si="49"/>
        <v>9.8174768750000002E-2</v>
      </c>
      <c r="C1426" s="87">
        <f>AVERAGE(B$4:B1426)</f>
        <v>0.10476257392392739</v>
      </c>
    </row>
    <row r="1427" spans="1:3">
      <c r="A1427" s="94">
        <f t="shared" si="48"/>
        <v>1424</v>
      </c>
      <c r="B1427" s="87">
        <f t="shared" si="49"/>
        <v>9.8174768750000002E-2</v>
      </c>
      <c r="C1427" s="87">
        <f>AVERAGE(B$4:B1427)</f>
        <v>0.10475794765624906</v>
      </c>
    </row>
    <row r="1428" spans="1:3">
      <c r="A1428" s="94">
        <f t="shared" si="48"/>
        <v>1425</v>
      </c>
      <c r="B1428" s="87">
        <f t="shared" si="49"/>
        <v>9.8174768750000002E-2</v>
      </c>
      <c r="C1428" s="87">
        <f>AVERAGE(B$4:B1428)</f>
        <v>0.10475332788157801</v>
      </c>
    </row>
    <row r="1429" spans="1:3">
      <c r="A1429" s="94">
        <f t="shared" si="48"/>
        <v>1426</v>
      </c>
      <c r="B1429" s="87">
        <f t="shared" si="49"/>
        <v>9.8174768750000002E-2</v>
      </c>
      <c r="C1429" s="87">
        <f>AVERAGE(B$4:B1429)</f>
        <v>0.10474871458625433</v>
      </c>
    </row>
    <row r="1430" spans="1:3">
      <c r="A1430" s="94">
        <f t="shared" si="48"/>
        <v>1427</v>
      </c>
      <c r="B1430" s="87">
        <f t="shared" si="49"/>
        <v>9.8174768750000002E-2</v>
      </c>
      <c r="C1430" s="87">
        <f>AVERAGE(B$4:B1430)</f>
        <v>0.10474410775665639</v>
      </c>
    </row>
    <row r="1431" spans="1:3">
      <c r="A1431" s="94">
        <f t="shared" si="48"/>
        <v>1428</v>
      </c>
      <c r="B1431" s="87">
        <f t="shared" si="49"/>
        <v>9.8174768750000002E-2</v>
      </c>
      <c r="C1431" s="87">
        <f>AVERAGE(B$4:B1431)</f>
        <v>0.10473950737920075</v>
      </c>
    </row>
    <row r="1432" spans="1:3">
      <c r="A1432" s="94">
        <f t="shared" si="48"/>
        <v>1429</v>
      </c>
      <c r="B1432" s="87">
        <f t="shared" si="49"/>
        <v>9.8174768750000002E-2</v>
      </c>
      <c r="C1432" s="87">
        <f>AVERAGE(B$4:B1432)</f>
        <v>0.10473491344034196</v>
      </c>
    </row>
    <row r="1433" spans="1:3">
      <c r="A1433" s="94">
        <f t="shared" si="48"/>
        <v>1430</v>
      </c>
      <c r="B1433" s="87">
        <f t="shared" si="49"/>
        <v>9.8174768750000002E-2</v>
      </c>
      <c r="C1433" s="87">
        <f>AVERAGE(B$4:B1433)</f>
        <v>0.10473032592657248</v>
      </c>
    </row>
    <row r="1434" spans="1:3">
      <c r="A1434" s="94">
        <f t="shared" si="48"/>
        <v>1431</v>
      </c>
      <c r="B1434" s="87">
        <f t="shared" si="49"/>
        <v>9.8174768750000002E-2</v>
      </c>
      <c r="C1434" s="87">
        <f>AVERAGE(B$4:B1434)</f>
        <v>0.10472574482442254</v>
      </c>
    </row>
    <row r="1435" spans="1:3">
      <c r="A1435" s="94">
        <f t="shared" si="48"/>
        <v>1432</v>
      </c>
      <c r="B1435" s="87">
        <f t="shared" si="49"/>
        <v>9.8174768750000002E-2</v>
      </c>
      <c r="C1435" s="87">
        <f>AVERAGE(B$4:B1435)</f>
        <v>0.10472117012045996</v>
      </c>
    </row>
    <row r="1436" spans="1:3">
      <c r="A1436" s="94">
        <f t="shared" si="48"/>
        <v>1433</v>
      </c>
      <c r="B1436" s="87">
        <f t="shared" si="49"/>
        <v>9.8174768750000002E-2</v>
      </c>
      <c r="C1436" s="87">
        <f>AVERAGE(B$4:B1436)</f>
        <v>0.10471660180129007</v>
      </c>
    </row>
    <row r="1437" spans="1:3">
      <c r="A1437" s="94">
        <f t="shared" si="48"/>
        <v>1434</v>
      </c>
      <c r="B1437" s="87">
        <f t="shared" si="49"/>
        <v>9.8174768750000002E-2</v>
      </c>
      <c r="C1437" s="87">
        <f>AVERAGE(B$4:B1437)</f>
        <v>0.10471203985355555</v>
      </c>
    </row>
    <row r="1438" spans="1:3">
      <c r="A1438" s="94">
        <f t="shared" si="48"/>
        <v>1435</v>
      </c>
      <c r="B1438" s="87">
        <f t="shared" si="49"/>
        <v>9.8174768750000002E-2</v>
      </c>
      <c r="C1438" s="87">
        <f>AVERAGE(B$4:B1438)</f>
        <v>0.10470748426393635</v>
      </c>
    </row>
    <row r="1439" spans="1:3">
      <c r="A1439" s="94">
        <f t="shared" si="48"/>
        <v>1436</v>
      </c>
      <c r="B1439" s="87">
        <f t="shared" si="49"/>
        <v>9.8174768750000002E-2</v>
      </c>
      <c r="C1439" s="87">
        <f>AVERAGE(B$4:B1439)</f>
        <v>0.10470293501914948</v>
      </c>
    </row>
    <row r="1440" spans="1:3">
      <c r="A1440" s="94">
        <f t="shared" si="48"/>
        <v>1437</v>
      </c>
      <c r="B1440" s="87">
        <f t="shared" si="49"/>
        <v>9.8174768750000002E-2</v>
      </c>
      <c r="C1440" s="87">
        <f>AVERAGE(B$4:B1440)</f>
        <v>0.10469839210594896</v>
      </c>
    </row>
    <row r="1441" spans="1:3">
      <c r="A1441" s="94">
        <f t="shared" si="48"/>
        <v>1438</v>
      </c>
      <c r="B1441" s="87">
        <f t="shared" si="49"/>
        <v>9.8174768750000002E-2</v>
      </c>
      <c r="C1441" s="87">
        <f>AVERAGE(B$4:B1441)</f>
        <v>0.10469385551112563</v>
      </c>
    </row>
    <row r="1442" spans="1:3">
      <c r="A1442" s="94">
        <f t="shared" si="48"/>
        <v>1439</v>
      </c>
      <c r="B1442" s="87">
        <f t="shared" si="49"/>
        <v>9.8174768750000002E-2</v>
      </c>
      <c r="C1442" s="87">
        <f>AVERAGE(B$4:B1442)</f>
        <v>0.10468932522150706</v>
      </c>
    </row>
    <row r="1443" spans="1:3">
      <c r="A1443" s="94">
        <f t="shared" si="48"/>
        <v>1440</v>
      </c>
      <c r="B1443" s="87">
        <f t="shared" si="49"/>
        <v>9.8174768750000002E-2</v>
      </c>
      <c r="C1443" s="87">
        <f>AVERAGE(B$4:B1443)</f>
        <v>0.1046848012239574</v>
      </c>
    </row>
    <row r="1444" spans="1:3">
      <c r="A1444" s="94">
        <f t="shared" si="48"/>
        <v>1441</v>
      </c>
      <c r="B1444" s="87">
        <f t="shared" si="49"/>
        <v>9.8174768750000002E-2</v>
      </c>
      <c r="C1444" s="87">
        <f>AVERAGE(B$4:B1444)</f>
        <v>0.10468028350537727</v>
      </c>
    </row>
    <row r="1445" spans="1:3">
      <c r="A1445" s="94">
        <f t="shared" si="48"/>
        <v>1442</v>
      </c>
      <c r="B1445" s="87">
        <f t="shared" si="49"/>
        <v>9.8174768750000002E-2</v>
      </c>
      <c r="C1445" s="87">
        <f>AVERAGE(B$4:B1445)</f>
        <v>0.10467577205270365</v>
      </c>
    </row>
    <row r="1446" spans="1:3">
      <c r="A1446" s="94">
        <f t="shared" si="48"/>
        <v>1443</v>
      </c>
      <c r="B1446" s="87">
        <f t="shared" si="49"/>
        <v>9.8174768750000002E-2</v>
      </c>
      <c r="C1446" s="87">
        <f>AVERAGE(B$4:B1446)</f>
        <v>0.10467126685290967</v>
      </c>
    </row>
    <row r="1447" spans="1:3">
      <c r="A1447" s="94">
        <f t="shared" ref="A1447:A1510" si="50">A1446+1</f>
        <v>1444</v>
      </c>
      <c r="B1447" s="87">
        <f t="shared" ref="B1447:B1510" si="51">B1446</f>
        <v>9.8174768750000002E-2</v>
      </c>
      <c r="C1447" s="87">
        <f>AVERAGE(B$4:B1447)</f>
        <v>0.10466676789300461</v>
      </c>
    </row>
    <row r="1448" spans="1:3">
      <c r="A1448" s="94">
        <f t="shared" si="50"/>
        <v>1445</v>
      </c>
      <c r="B1448" s="87">
        <f t="shared" si="51"/>
        <v>9.8174768750000002E-2</v>
      </c>
      <c r="C1448" s="87">
        <f>AVERAGE(B$4:B1448)</f>
        <v>0.10466227516003367</v>
      </c>
    </row>
    <row r="1449" spans="1:3">
      <c r="A1449" s="94">
        <f t="shared" si="50"/>
        <v>1446</v>
      </c>
      <c r="B1449" s="87">
        <f t="shared" si="51"/>
        <v>9.8174768750000002E-2</v>
      </c>
      <c r="C1449" s="87">
        <f>AVERAGE(B$4:B1449)</f>
        <v>0.1046577886410779</v>
      </c>
    </row>
    <row r="1450" spans="1:3">
      <c r="A1450" s="94">
        <f t="shared" si="50"/>
        <v>1447</v>
      </c>
      <c r="B1450" s="87">
        <f t="shared" si="51"/>
        <v>9.8174768750000002E-2</v>
      </c>
      <c r="C1450" s="87">
        <f>AVERAGE(B$4:B1450)</f>
        <v>0.10465330832325408</v>
      </c>
    </row>
    <row r="1451" spans="1:3">
      <c r="A1451" s="94">
        <f t="shared" si="50"/>
        <v>1448</v>
      </c>
      <c r="B1451" s="87">
        <f t="shared" si="51"/>
        <v>9.8174768750000002E-2</v>
      </c>
      <c r="C1451" s="87">
        <f>AVERAGE(B$4:B1451)</f>
        <v>0.10464883419371453</v>
      </c>
    </row>
    <row r="1452" spans="1:3">
      <c r="A1452" s="94">
        <f t="shared" si="50"/>
        <v>1449</v>
      </c>
      <c r="B1452" s="87">
        <f t="shared" si="51"/>
        <v>9.8174768750000002E-2</v>
      </c>
      <c r="C1452" s="87">
        <f>AVERAGE(B$4:B1452)</f>
        <v>0.1046443662396471</v>
      </c>
    </row>
    <row r="1453" spans="1:3">
      <c r="A1453" s="94">
        <f t="shared" si="50"/>
        <v>1450</v>
      </c>
      <c r="B1453" s="87">
        <f t="shared" si="51"/>
        <v>9.8174768750000002E-2</v>
      </c>
      <c r="C1453" s="87">
        <f>AVERAGE(B$4:B1453)</f>
        <v>0.10463990444827492</v>
      </c>
    </row>
    <row r="1454" spans="1:3">
      <c r="A1454" s="94">
        <f t="shared" si="50"/>
        <v>1451</v>
      </c>
      <c r="B1454" s="87">
        <f t="shared" si="51"/>
        <v>9.8174768750000002E-2</v>
      </c>
      <c r="C1454" s="87">
        <f>AVERAGE(B$4:B1454)</f>
        <v>0.10463544880685641</v>
      </c>
    </row>
    <row r="1455" spans="1:3">
      <c r="A1455" s="94">
        <f t="shared" si="50"/>
        <v>1452</v>
      </c>
      <c r="B1455" s="87">
        <f t="shared" si="51"/>
        <v>9.8174768750000002E-2</v>
      </c>
      <c r="C1455" s="87">
        <f>AVERAGE(B$4:B1455)</f>
        <v>0.10463099930268502</v>
      </c>
    </row>
    <row r="1456" spans="1:3">
      <c r="A1456" s="94">
        <f t="shared" si="50"/>
        <v>1453</v>
      </c>
      <c r="B1456" s="87">
        <f t="shared" si="51"/>
        <v>9.8174768750000002E-2</v>
      </c>
      <c r="C1456" s="87">
        <f>AVERAGE(B$4:B1456)</f>
        <v>0.10462655592308923</v>
      </c>
    </row>
    <row r="1457" spans="1:3">
      <c r="A1457" s="94">
        <f t="shared" si="50"/>
        <v>1454</v>
      </c>
      <c r="B1457" s="87">
        <f t="shared" si="51"/>
        <v>9.8174768750000002E-2</v>
      </c>
      <c r="C1457" s="87">
        <f>AVERAGE(B$4:B1457)</f>
        <v>0.10462211865543235</v>
      </c>
    </row>
    <row r="1458" spans="1:3">
      <c r="A1458" s="94">
        <f t="shared" si="50"/>
        <v>1455</v>
      </c>
      <c r="B1458" s="87">
        <f t="shared" si="51"/>
        <v>9.8174768750000002E-2</v>
      </c>
      <c r="C1458" s="87">
        <f>AVERAGE(B$4:B1458)</f>
        <v>0.10461768748711246</v>
      </c>
    </row>
    <row r="1459" spans="1:3">
      <c r="A1459" s="94">
        <f t="shared" si="50"/>
        <v>1456</v>
      </c>
      <c r="B1459" s="87">
        <f t="shared" si="51"/>
        <v>9.8174768750000002E-2</v>
      </c>
      <c r="C1459" s="87">
        <f>AVERAGE(B$4:B1459)</f>
        <v>0.10461326240556225</v>
      </c>
    </row>
    <row r="1460" spans="1:3">
      <c r="A1460" s="94">
        <f t="shared" si="50"/>
        <v>1457</v>
      </c>
      <c r="B1460" s="87">
        <f t="shared" si="51"/>
        <v>9.8174768750000002E-2</v>
      </c>
      <c r="C1460" s="87">
        <f>AVERAGE(B$4:B1460)</f>
        <v>0.10460884339824889</v>
      </c>
    </row>
    <row r="1461" spans="1:3">
      <c r="A1461" s="94">
        <f t="shared" si="50"/>
        <v>1458</v>
      </c>
      <c r="B1461" s="87">
        <f t="shared" si="51"/>
        <v>9.8174768750000002E-2</v>
      </c>
      <c r="C1461" s="87">
        <f>AVERAGE(B$4:B1461)</f>
        <v>0.10460443045267397</v>
      </c>
    </row>
    <row r="1462" spans="1:3">
      <c r="A1462" s="94">
        <f t="shared" si="50"/>
        <v>1459</v>
      </c>
      <c r="B1462" s="87">
        <f t="shared" si="51"/>
        <v>9.8174768750000002E-2</v>
      </c>
      <c r="C1462" s="87">
        <f>AVERAGE(B$4:B1462)</f>
        <v>0.10460002355637329</v>
      </c>
    </row>
    <row r="1463" spans="1:3">
      <c r="A1463" s="94">
        <f t="shared" si="50"/>
        <v>1460</v>
      </c>
      <c r="B1463" s="87">
        <f t="shared" si="51"/>
        <v>9.8174768750000002E-2</v>
      </c>
      <c r="C1463" s="87">
        <f>AVERAGE(B$4:B1463)</f>
        <v>0.10459562269691687</v>
      </c>
    </row>
    <row r="1464" spans="1:3">
      <c r="A1464" s="94">
        <f t="shared" si="50"/>
        <v>1461</v>
      </c>
      <c r="B1464" s="87">
        <f t="shared" si="51"/>
        <v>9.8174768750000002E-2</v>
      </c>
      <c r="C1464" s="87">
        <f>AVERAGE(B$4:B1464)</f>
        <v>0.10459122786190872</v>
      </c>
    </row>
    <row r="1465" spans="1:3">
      <c r="A1465" s="94">
        <f t="shared" si="50"/>
        <v>1462</v>
      </c>
      <c r="B1465" s="87">
        <f t="shared" si="51"/>
        <v>9.8174768750000002E-2</v>
      </c>
      <c r="C1465" s="87">
        <f>AVERAGE(B$4:B1465)</f>
        <v>0.10458683903898675</v>
      </c>
    </row>
    <row r="1466" spans="1:3">
      <c r="A1466" s="94">
        <f t="shared" si="50"/>
        <v>1463</v>
      </c>
      <c r="B1466" s="87">
        <f t="shared" si="51"/>
        <v>9.8174768750000002E-2</v>
      </c>
      <c r="C1466" s="87">
        <f>AVERAGE(B$4:B1466)</f>
        <v>0.10458245621582271</v>
      </c>
    </row>
    <row r="1467" spans="1:3">
      <c r="A1467" s="94">
        <f t="shared" si="50"/>
        <v>1464</v>
      </c>
      <c r="B1467" s="87">
        <f t="shared" si="51"/>
        <v>9.8174768750000002E-2</v>
      </c>
      <c r="C1467" s="87">
        <f>AVERAGE(B$4:B1467)</f>
        <v>0.10457807938012201</v>
      </c>
    </row>
    <row r="1468" spans="1:3">
      <c r="A1468" s="94">
        <f t="shared" si="50"/>
        <v>1465</v>
      </c>
      <c r="B1468" s="87">
        <f t="shared" si="51"/>
        <v>9.8174768750000002E-2</v>
      </c>
      <c r="C1468" s="87">
        <f>AVERAGE(B$4:B1468)</f>
        <v>0.10457370851962364</v>
      </c>
    </row>
    <row r="1469" spans="1:3">
      <c r="A1469" s="94">
        <f t="shared" si="50"/>
        <v>1466</v>
      </c>
      <c r="B1469" s="87">
        <f t="shared" si="51"/>
        <v>9.8174768750000002E-2</v>
      </c>
      <c r="C1469" s="87">
        <f>AVERAGE(B$4:B1469)</f>
        <v>0.10456934362210002</v>
      </c>
    </row>
    <row r="1470" spans="1:3">
      <c r="A1470" s="94">
        <f t="shared" si="50"/>
        <v>1467</v>
      </c>
      <c r="B1470" s="87">
        <f t="shared" si="51"/>
        <v>9.8174768750000002E-2</v>
      </c>
      <c r="C1470" s="87">
        <f>AVERAGE(B$4:B1470)</f>
        <v>0.10456498467535694</v>
      </c>
    </row>
    <row r="1471" spans="1:3">
      <c r="A1471" s="94">
        <f t="shared" si="50"/>
        <v>1468</v>
      </c>
      <c r="B1471" s="87">
        <f t="shared" si="51"/>
        <v>9.8174768750000002E-2</v>
      </c>
      <c r="C1471" s="87">
        <f>AVERAGE(B$4:B1471)</f>
        <v>0.10456063166723339</v>
      </c>
    </row>
    <row r="1472" spans="1:3">
      <c r="A1472" s="94">
        <f t="shared" si="50"/>
        <v>1469</v>
      </c>
      <c r="B1472" s="87">
        <f t="shared" si="51"/>
        <v>9.8174768750000002E-2</v>
      </c>
      <c r="C1472" s="87">
        <f>AVERAGE(B$4:B1472)</f>
        <v>0.10455628458560151</v>
      </c>
    </row>
    <row r="1473" spans="1:3">
      <c r="A1473" s="94">
        <f t="shared" si="50"/>
        <v>1470</v>
      </c>
      <c r="B1473" s="87">
        <f t="shared" si="51"/>
        <v>9.8174768750000002E-2</v>
      </c>
      <c r="C1473" s="87">
        <f>AVERAGE(B$4:B1473)</f>
        <v>0.10455194341836641</v>
      </c>
    </row>
    <row r="1474" spans="1:3">
      <c r="A1474" s="94">
        <f t="shared" si="50"/>
        <v>1471</v>
      </c>
      <c r="B1474" s="87">
        <f t="shared" si="51"/>
        <v>9.8174768750000002E-2</v>
      </c>
      <c r="C1474" s="87">
        <f>AVERAGE(B$4:B1474)</f>
        <v>0.10454760815346609</v>
      </c>
    </row>
    <row r="1475" spans="1:3">
      <c r="A1475" s="94">
        <f t="shared" si="50"/>
        <v>1472</v>
      </c>
      <c r="B1475" s="87">
        <f t="shared" si="51"/>
        <v>9.8174768750000002E-2</v>
      </c>
      <c r="C1475" s="87">
        <f>AVERAGE(B$4:B1475)</f>
        <v>0.10454327877887135</v>
      </c>
    </row>
    <row r="1476" spans="1:3">
      <c r="A1476" s="94">
        <f t="shared" si="50"/>
        <v>1473</v>
      </c>
      <c r="B1476" s="87">
        <f t="shared" si="51"/>
        <v>9.8174768750000002E-2</v>
      </c>
      <c r="C1476" s="87">
        <f>AVERAGE(B$4:B1476)</f>
        <v>0.10453895528258562</v>
      </c>
    </row>
    <row r="1477" spans="1:3">
      <c r="A1477" s="94">
        <f t="shared" si="50"/>
        <v>1474</v>
      </c>
      <c r="B1477" s="87">
        <f t="shared" si="51"/>
        <v>9.8174768750000002E-2</v>
      </c>
      <c r="C1477" s="87">
        <f>AVERAGE(B$4:B1477)</f>
        <v>0.10453463765264492</v>
      </c>
    </row>
    <row r="1478" spans="1:3">
      <c r="A1478" s="94">
        <f t="shared" si="50"/>
        <v>1475</v>
      </c>
      <c r="B1478" s="87">
        <f t="shared" si="51"/>
        <v>9.8174768750000002E-2</v>
      </c>
      <c r="C1478" s="87">
        <f>AVERAGE(B$4:B1478)</f>
        <v>0.10453032587711771</v>
      </c>
    </row>
    <row r="1479" spans="1:3">
      <c r="A1479" s="94">
        <f t="shared" si="50"/>
        <v>1476</v>
      </c>
      <c r="B1479" s="87">
        <f t="shared" si="51"/>
        <v>9.8174768750000002E-2</v>
      </c>
      <c r="C1479" s="87">
        <f>AVERAGE(B$4:B1479)</f>
        <v>0.10452601994410475</v>
      </c>
    </row>
    <row r="1480" spans="1:3">
      <c r="A1480" s="94">
        <f t="shared" si="50"/>
        <v>1477</v>
      </c>
      <c r="B1480" s="87">
        <f t="shared" si="51"/>
        <v>9.8174768750000002E-2</v>
      </c>
      <c r="C1480" s="87">
        <f>AVERAGE(B$4:B1480)</f>
        <v>0.10452171984173908</v>
      </c>
    </row>
    <row r="1481" spans="1:3">
      <c r="A1481" s="94">
        <f t="shared" si="50"/>
        <v>1478</v>
      </c>
      <c r="B1481" s="87">
        <f t="shared" si="51"/>
        <v>9.8174768750000002E-2</v>
      </c>
      <c r="C1481" s="87">
        <f>AVERAGE(B$4:B1481)</f>
        <v>0.1045174255581858</v>
      </c>
    </row>
    <row r="1482" spans="1:3">
      <c r="A1482" s="94">
        <f t="shared" si="50"/>
        <v>1479</v>
      </c>
      <c r="B1482" s="87">
        <f t="shared" si="51"/>
        <v>9.8174768750000002E-2</v>
      </c>
      <c r="C1482" s="87">
        <f>AVERAGE(B$4:B1482)</f>
        <v>0.10451313708164206</v>
      </c>
    </row>
    <row r="1483" spans="1:3">
      <c r="A1483" s="94">
        <f t="shared" si="50"/>
        <v>1480</v>
      </c>
      <c r="B1483" s="87">
        <f t="shared" si="51"/>
        <v>9.8174768750000002E-2</v>
      </c>
      <c r="C1483" s="87">
        <f>AVERAGE(B$4:B1483)</f>
        <v>0.1045088544003369</v>
      </c>
    </row>
    <row r="1484" spans="1:3">
      <c r="A1484" s="94">
        <f t="shared" si="50"/>
        <v>1481</v>
      </c>
      <c r="B1484" s="87">
        <f t="shared" si="51"/>
        <v>9.8174768750000002E-2</v>
      </c>
      <c r="C1484" s="87">
        <f>AVERAGE(B$4:B1484)</f>
        <v>0.10450457750253113</v>
      </c>
    </row>
    <row r="1485" spans="1:3">
      <c r="A1485" s="94">
        <f t="shared" si="50"/>
        <v>1482</v>
      </c>
      <c r="B1485" s="87">
        <f t="shared" si="51"/>
        <v>9.8174768750000002E-2</v>
      </c>
      <c r="C1485" s="87">
        <f>AVERAGE(B$4:B1485)</f>
        <v>0.10450030637651728</v>
      </c>
    </row>
    <row r="1486" spans="1:3">
      <c r="A1486" s="94">
        <f t="shared" si="50"/>
        <v>1483</v>
      </c>
      <c r="B1486" s="87">
        <f t="shared" si="51"/>
        <v>9.8174768750000002E-2</v>
      </c>
      <c r="C1486" s="87">
        <f>AVERAGE(B$4:B1486)</f>
        <v>0.10449604101061942</v>
      </c>
    </row>
    <row r="1487" spans="1:3">
      <c r="A1487" s="94">
        <f t="shared" si="50"/>
        <v>1484</v>
      </c>
      <c r="B1487" s="87">
        <f t="shared" si="51"/>
        <v>9.8174768750000002E-2</v>
      </c>
      <c r="C1487" s="87">
        <f>AVERAGE(B$4:B1487)</f>
        <v>0.10449178139319314</v>
      </c>
    </row>
    <row r="1488" spans="1:3">
      <c r="A1488" s="94">
        <f t="shared" si="50"/>
        <v>1485</v>
      </c>
      <c r="B1488" s="87">
        <f t="shared" si="51"/>
        <v>9.8174768750000002E-2</v>
      </c>
      <c r="C1488" s="87">
        <f>AVERAGE(B$4:B1488)</f>
        <v>0.10448752751262533</v>
      </c>
    </row>
    <row r="1489" spans="1:3">
      <c r="A1489" s="94">
        <f t="shared" si="50"/>
        <v>1486</v>
      </c>
      <c r="B1489" s="87">
        <f t="shared" si="51"/>
        <v>9.8174768750000002E-2</v>
      </c>
      <c r="C1489" s="87">
        <f>AVERAGE(B$4:B1489)</f>
        <v>0.10448327935733419</v>
      </c>
    </row>
    <row r="1490" spans="1:3">
      <c r="A1490" s="94">
        <f t="shared" si="50"/>
        <v>1487</v>
      </c>
      <c r="B1490" s="87">
        <f t="shared" si="51"/>
        <v>9.8174768750000002E-2</v>
      </c>
      <c r="C1490" s="87">
        <f>AVERAGE(B$4:B1490)</f>
        <v>0.10447903691576907</v>
      </c>
    </row>
    <row r="1491" spans="1:3">
      <c r="A1491" s="94">
        <f t="shared" si="50"/>
        <v>1488</v>
      </c>
      <c r="B1491" s="87">
        <f t="shared" si="51"/>
        <v>9.8174768750000002E-2</v>
      </c>
      <c r="C1491" s="87">
        <f>AVERAGE(B$4:B1491)</f>
        <v>0.10447480017641035</v>
      </c>
    </row>
    <row r="1492" spans="1:3">
      <c r="A1492" s="94">
        <f t="shared" si="50"/>
        <v>1489</v>
      </c>
      <c r="B1492" s="87">
        <f t="shared" si="51"/>
        <v>9.8174768750000002E-2</v>
      </c>
      <c r="C1492" s="87">
        <f>AVERAGE(B$4:B1492)</f>
        <v>0.10447056912776938</v>
      </c>
    </row>
    <row r="1493" spans="1:3">
      <c r="A1493" s="94">
        <f t="shared" si="50"/>
        <v>1490</v>
      </c>
      <c r="B1493" s="87">
        <f t="shared" si="51"/>
        <v>9.8174768750000002E-2</v>
      </c>
      <c r="C1493" s="87">
        <f>AVERAGE(B$4:B1493)</f>
        <v>0.10446634375838833</v>
      </c>
    </row>
    <row r="1494" spans="1:3">
      <c r="A1494" s="94">
        <f t="shared" si="50"/>
        <v>1491</v>
      </c>
      <c r="B1494" s="87">
        <f t="shared" si="51"/>
        <v>9.8174768750000002E-2</v>
      </c>
      <c r="C1494" s="87">
        <f>AVERAGE(B$4:B1494)</f>
        <v>0.10446212405684011</v>
      </c>
    </row>
    <row r="1495" spans="1:3">
      <c r="A1495" s="94">
        <f t="shared" si="50"/>
        <v>1492</v>
      </c>
      <c r="B1495" s="87">
        <f t="shared" si="51"/>
        <v>9.8174768750000002E-2</v>
      </c>
      <c r="C1495" s="87">
        <f>AVERAGE(B$4:B1495)</f>
        <v>0.10445791001172829</v>
      </c>
    </row>
    <row r="1496" spans="1:3">
      <c r="A1496" s="94">
        <f t="shared" si="50"/>
        <v>1493</v>
      </c>
      <c r="B1496" s="87">
        <f t="shared" si="51"/>
        <v>9.8174768750000002E-2</v>
      </c>
      <c r="C1496" s="87">
        <f>AVERAGE(B$4:B1496)</f>
        <v>0.10445370161168693</v>
      </c>
    </row>
    <row r="1497" spans="1:3">
      <c r="A1497" s="94">
        <f t="shared" si="50"/>
        <v>1494</v>
      </c>
      <c r="B1497" s="87">
        <f t="shared" si="51"/>
        <v>9.8174768750000002E-2</v>
      </c>
      <c r="C1497" s="87">
        <f>AVERAGE(B$4:B1497)</f>
        <v>0.10444949884538059</v>
      </c>
    </row>
    <row r="1498" spans="1:3">
      <c r="A1498" s="94">
        <f t="shared" si="50"/>
        <v>1495</v>
      </c>
      <c r="B1498" s="87">
        <f t="shared" si="51"/>
        <v>9.8174768750000002E-2</v>
      </c>
      <c r="C1498" s="87">
        <f>AVERAGE(B$4:B1498)</f>
        <v>0.10444530170150408</v>
      </c>
    </row>
    <row r="1499" spans="1:3">
      <c r="A1499" s="94">
        <f t="shared" si="50"/>
        <v>1496</v>
      </c>
      <c r="B1499" s="87">
        <f t="shared" si="51"/>
        <v>9.8174768750000002E-2</v>
      </c>
      <c r="C1499" s="87">
        <f>AVERAGE(B$4:B1499)</f>
        <v>0.10444111016878248</v>
      </c>
    </row>
    <row r="1500" spans="1:3">
      <c r="A1500" s="94">
        <f t="shared" si="50"/>
        <v>1497</v>
      </c>
      <c r="B1500" s="87">
        <f t="shared" si="51"/>
        <v>9.8174768750000002E-2</v>
      </c>
      <c r="C1500" s="87">
        <f>AVERAGE(B$4:B1500)</f>
        <v>0.10443692423597101</v>
      </c>
    </row>
    <row r="1501" spans="1:3">
      <c r="A1501" s="94">
        <f t="shared" si="50"/>
        <v>1498</v>
      </c>
      <c r="B1501" s="87">
        <f t="shared" si="51"/>
        <v>9.8174768750000002E-2</v>
      </c>
      <c r="C1501" s="87">
        <f>AVERAGE(B$4:B1501)</f>
        <v>0.10443274389185486</v>
      </c>
    </row>
    <row r="1502" spans="1:3">
      <c r="A1502" s="94">
        <f t="shared" si="50"/>
        <v>1499</v>
      </c>
      <c r="B1502" s="87">
        <f t="shared" si="51"/>
        <v>9.8174768750000002E-2</v>
      </c>
      <c r="C1502" s="87">
        <f>AVERAGE(B$4:B1502)</f>
        <v>0.10442856912524923</v>
      </c>
    </row>
    <row r="1503" spans="1:3">
      <c r="A1503" s="94">
        <f t="shared" si="50"/>
        <v>1500</v>
      </c>
      <c r="B1503" s="87">
        <f t="shared" si="51"/>
        <v>9.8174768750000002E-2</v>
      </c>
      <c r="C1503" s="87">
        <f>AVERAGE(B$4:B1503)</f>
        <v>0.10442439992499906</v>
      </c>
    </row>
    <row r="1504" spans="1:3">
      <c r="A1504" s="94">
        <f t="shared" si="50"/>
        <v>1501</v>
      </c>
      <c r="B1504" s="87">
        <f t="shared" si="51"/>
        <v>9.8174768750000002E-2</v>
      </c>
      <c r="C1504" s="87">
        <f>AVERAGE(B$4:B1504)</f>
        <v>0.10442023627997907</v>
      </c>
    </row>
    <row r="1505" spans="1:3">
      <c r="A1505" s="94">
        <f t="shared" si="50"/>
        <v>1502</v>
      </c>
      <c r="B1505" s="87">
        <f t="shared" si="51"/>
        <v>9.8174768750000002E-2</v>
      </c>
      <c r="C1505" s="87">
        <f>AVERAGE(B$4:B1505)</f>
        <v>0.1044160781790936</v>
      </c>
    </row>
    <row r="1506" spans="1:3">
      <c r="A1506" s="94">
        <f t="shared" si="50"/>
        <v>1503</v>
      </c>
      <c r="B1506" s="87">
        <f t="shared" si="51"/>
        <v>9.8174768750000002E-2</v>
      </c>
      <c r="C1506" s="87">
        <f>AVERAGE(B$4:B1506)</f>
        <v>0.1044119256112765</v>
      </c>
    </row>
    <row r="1507" spans="1:3">
      <c r="A1507" s="94">
        <f t="shared" si="50"/>
        <v>1504</v>
      </c>
      <c r="B1507" s="87">
        <f t="shared" si="51"/>
        <v>9.8174768750000002E-2</v>
      </c>
      <c r="C1507" s="87">
        <f>AVERAGE(B$4:B1507)</f>
        <v>0.10440777856549108</v>
      </c>
    </row>
    <row r="1508" spans="1:3">
      <c r="A1508" s="94">
        <f t="shared" si="50"/>
        <v>1505</v>
      </c>
      <c r="B1508" s="87">
        <f t="shared" si="51"/>
        <v>9.8174768750000002E-2</v>
      </c>
      <c r="C1508" s="87">
        <f>AVERAGE(B$4:B1508)</f>
        <v>0.10440363703072995</v>
      </c>
    </row>
    <row r="1509" spans="1:3">
      <c r="A1509" s="94">
        <f t="shared" si="50"/>
        <v>1506</v>
      </c>
      <c r="B1509" s="87">
        <f t="shared" si="51"/>
        <v>9.8174768750000002E-2</v>
      </c>
      <c r="C1509" s="87">
        <f>AVERAGE(B$4:B1509)</f>
        <v>0.104399500996015</v>
      </c>
    </row>
    <row r="1510" spans="1:3">
      <c r="A1510" s="94">
        <f t="shared" si="50"/>
        <v>1507</v>
      </c>
      <c r="B1510" s="87">
        <f t="shared" si="51"/>
        <v>9.8174768750000002E-2</v>
      </c>
      <c r="C1510" s="87">
        <f>AVERAGE(B$4:B1510)</f>
        <v>0.10439537045039721</v>
      </c>
    </row>
    <row r="1511" spans="1:3">
      <c r="A1511" s="94">
        <f t="shared" ref="A1511:A1574" si="52">A1510+1</f>
        <v>1508</v>
      </c>
      <c r="B1511" s="87">
        <f t="shared" ref="B1511:B1574" si="53">B1510</f>
        <v>9.8174768750000002E-2</v>
      </c>
      <c r="C1511" s="87">
        <f>AVERAGE(B$4:B1511)</f>
        <v>0.10439124538295662</v>
      </c>
    </row>
    <row r="1512" spans="1:3">
      <c r="A1512" s="94">
        <f t="shared" si="52"/>
        <v>1509</v>
      </c>
      <c r="B1512" s="87">
        <f t="shared" si="53"/>
        <v>9.8174768750000002E-2</v>
      </c>
      <c r="C1512" s="87">
        <f>AVERAGE(B$4:B1512)</f>
        <v>0.10438712578280224</v>
      </c>
    </row>
    <row r="1513" spans="1:3">
      <c r="A1513" s="94">
        <f t="shared" si="52"/>
        <v>1510</v>
      </c>
      <c r="B1513" s="87">
        <f t="shared" si="53"/>
        <v>9.8174768750000002E-2</v>
      </c>
      <c r="C1513" s="87">
        <f>AVERAGE(B$4:B1513)</f>
        <v>0.1043830116390719</v>
      </c>
    </row>
    <row r="1514" spans="1:3">
      <c r="A1514" s="94">
        <f t="shared" si="52"/>
        <v>1511</v>
      </c>
      <c r="B1514" s="87">
        <f t="shared" si="53"/>
        <v>9.8174768750000002E-2</v>
      </c>
      <c r="C1514" s="87">
        <f>AVERAGE(B$4:B1514)</f>
        <v>0.10437890294093222</v>
      </c>
    </row>
    <row r="1515" spans="1:3">
      <c r="A1515" s="94">
        <f t="shared" si="52"/>
        <v>1512</v>
      </c>
      <c r="B1515" s="87">
        <f t="shared" si="53"/>
        <v>9.8174768750000002E-2</v>
      </c>
      <c r="C1515" s="87">
        <f>AVERAGE(B$4:B1515)</f>
        <v>0.10437479967757843</v>
      </c>
    </row>
    <row r="1516" spans="1:3">
      <c r="A1516" s="94">
        <f t="shared" si="52"/>
        <v>1513</v>
      </c>
      <c r="B1516" s="87">
        <f t="shared" si="53"/>
        <v>9.8174768750000002E-2</v>
      </c>
      <c r="C1516" s="87">
        <f>AVERAGE(B$4:B1516)</f>
        <v>0.10437070183823435</v>
      </c>
    </row>
    <row r="1517" spans="1:3">
      <c r="A1517" s="94">
        <f t="shared" si="52"/>
        <v>1514</v>
      </c>
      <c r="B1517" s="87">
        <f t="shared" si="53"/>
        <v>9.8174768750000002E-2</v>
      </c>
      <c r="C1517" s="87">
        <f>AVERAGE(B$4:B1517)</f>
        <v>0.1043666094121523</v>
      </c>
    </row>
    <row r="1518" spans="1:3">
      <c r="A1518" s="94">
        <f t="shared" si="52"/>
        <v>1515</v>
      </c>
      <c r="B1518" s="87">
        <f t="shared" si="53"/>
        <v>9.8174768750000002E-2</v>
      </c>
      <c r="C1518" s="87">
        <f>AVERAGE(B$4:B1518)</f>
        <v>0.10436252238861292</v>
      </c>
    </row>
    <row r="1519" spans="1:3">
      <c r="A1519" s="94">
        <f t="shared" si="52"/>
        <v>1516</v>
      </c>
      <c r="B1519" s="87">
        <f t="shared" si="53"/>
        <v>9.8174768750000002E-2</v>
      </c>
      <c r="C1519" s="87">
        <f>AVERAGE(B$4:B1519)</f>
        <v>0.10435844075692519</v>
      </c>
    </row>
    <row r="1520" spans="1:3">
      <c r="A1520" s="94">
        <f t="shared" si="52"/>
        <v>1517</v>
      </c>
      <c r="B1520" s="87">
        <f t="shared" si="53"/>
        <v>9.8174768750000002E-2</v>
      </c>
      <c r="C1520" s="87">
        <f>AVERAGE(B$4:B1520)</f>
        <v>0.10435436450642621</v>
      </c>
    </row>
    <row r="1521" spans="1:3">
      <c r="A1521" s="94">
        <f t="shared" si="52"/>
        <v>1518</v>
      </c>
      <c r="B1521" s="87">
        <f t="shared" si="53"/>
        <v>9.8174768750000002E-2</v>
      </c>
      <c r="C1521" s="87">
        <f>AVERAGE(B$4:B1521)</f>
        <v>0.10435029362648127</v>
      </c>
    </row>
    <row r="1522" spans="1:3">
      <c r="A1522" s="94">
        <f t="shared" si="52"/>
        <v>1519</v>
      </c>
      <c r="B1522" s="87">
        <f t="shared" si="53"/>
        <v>9.8174768750000002E-2</v>
      </c>
      <c r="C1522" s="87">
        <f>AVERAGE(B$4:B1522)</f>
        <v>0.10434622810648359</v>
      </c>
    </row>
    <row r="1523" spans="1:3">
      <c r="A1523" s="94">
        <f t="shared" si="52"/>
        <v>1520</v>
      </c>
      <c r="B1523" s="87">
        <f t="shared" si="53"/>
        <v>9.8174768750000002E-2</v>
      </c>
      <c r="C1523" s="87">
        <f>AVERAGE(B$4:B1523)</f>
        <v>0.10434216793585432</v>
      </c>
    </row>
    <row r="1524" spans="1:3">
      <c r="A1524" s="94">
        <f t="shared" si="52"/>
        <v>1521</v>
      </c>
      <c r="B1524" s="87">
        <f t="shared" si="53"/>
        <v>9.8174768750000002E-2</v>
      </c>
      <c r="C1524" s="87">
        <f>AVERAGE(B$4:B1524)</f>
        <v>0.10433811310404245</v>
      </c>
    </row>
    <row r="1525" spans="1:3">
      <c r="A1525" s="94">
        <f t="shared" si="52"/>
        <v>1522</v>
      </c>
      <c r="B1525" s="87">
        <f t="shared" si="53"/>
        <v>9.8174768750000002E-2</v>
      </c>
      <c r="C1525" s="87">
        <f>AVERAGE(B$4:B1525)</f>
        <v>0.10433406360052469</v>
      </c>
    </row>
    <row r="1526" spans="1:3">
      <c r="A1526" s="94">
        <f t="shared" si="52"/>
        <v>1523</v>
      </c>
      <c r="B1526" s="87">
        <f t="shared" si="53"/>
        <v>9.8174768750000002E-2</v>
      </c>
      <c r="C1526" s="87">
        <f>AVERAGE(B$4:B1526)</f>
        <v>0.10433001941480537</v>
      </c>
    </row>
    <row r="1527" spans="1:3">
      <c r="A1527" s="94">
        <f t="shared" si="52"/>
        <v>1524</v>
      </c>
      <c r="B1527" s="87">
        <f t="shared" si="53"/>
        <v>9.8174768750000002E-2</v>
      </c>
      <c r="C1527" s="87">
        <f>AVERAGE(B$4:B1527)</f>
        <v>0.10432598053641638</v>
      </c>
    </row>
    <row r="1528" spans="1:3">
      <c r="A1528" s="94">
        <f t="shared" si="52"/>
        <v>1525</v>
      </c>
      <c r="B1528" s="87">
        <f t="shared" si="53"/>
        <v>9.8174768750000002E-2</v>
      </c>
      <c r="C1528" s="87">
        <f>AVERAGE(B$4:B1528)</f>
        <v>0.10432194695491709</v>
      </c>
    </row>
    <row r="1529" spans="1:3">
      <c r="A1529" s="94">
        <f t="shared" si="52"/>
        <v>1526</v>
      </c>
      <c r="B1529" s="87">
        <f t="shared" si="53"/>
        <v>9.8174768750000002E-2</v>
      </c>
      <c r="C1529" s="87">
        <f>AVERAGE(B$4:B1529)</f>
        <v>0.1043179186598942</v>
      </c>
    </row>
    <row r="1530" spans="1:3">
      <c r="A1530" s="94">
        <f t="shared" si="52"/>
        <v>1527</v>
      </c>
      <c r="B1530" s="87">
        <f t="shared" si="53"/>
        <v>9.8174768750000002E-2</v>
      </c>
      <c r="C1530" s="87">
        <f>AVERAGE(B$4:B1530)</f>
        <v>0.10431389564096173</v>
      </c>
    </row>
    <row r="1531" spans="1:3">
      <c r="A1531" s="94">
        <f t="shared" si="52"/>
        <v>1528</v>
      </c>
      <c r="B1531" s="87">
        <f t="shared" si="53"/>
        <v>9.8174768750000002E-2</v>
      </c>
      <c r="C1531" s="87">
        <f>AVERAGE(B$4:B1531)</f>
        <v>0.10430987788776083</v>
      </c>
    </row>
    <row r="1532" spans="1:3">
      <c r="A1532" s="94">
        <f t="shared" si="52"/>
        <v>1529</v>
      </c>
      <c r="B1532" s="87">
        <f t="shared" si="53"/>
        <v>9.8174768750000002E-2</v>
      </c>
      <c r="C1532" s="87">
        <f>AVERAGE(B$4:B1532)</f>
        <v>0.10430586538995981</v>
      </c>
    </row>
    <row r="1533" spans="1:3">
      <c r="A1533" s="94">
        <f t="shared" si="52"/>
        <v>1530</v>
      </c>
      <c r="B1533" s="87">
        <f t="shared" si="53"/>
        <v>9.8174768750000002E-2</v>
      </c>
      <c r="C1533" s="87">
        <f>AVERAGE(B$4:B1533)</f>
        <v>0.10430185813725396</v>
      </c>
    </row>
    <row r="1534" spans="1:3">
      <c r="A1534" s="94">
        <f t="shared" si="52"/>
        <v>1531</v>
      </c>
      <c r="B1534" s="87">
        <f t="shared" si="53"/>
        <v>9.8174768750000002E-2</v>
      </c>
      <c r="C1534" s="87">
        <f>AVERAGE(B$4:B1534)</f>
        <v>0.10429785611936548</v>
      </c>
    </row>
    <row r="1535" spans="1:3">
      <c r="A1535" s="94">
        <f t="shared" si="52"/>
        <v>1532</v>
      </c>
      <c r="B1535" s="87">
        <f t="shared" si="53"/>
        <v>9.8174768750000002E-2</v>
      </c>
      <c r="C1535" s="87">
        <f>AVERAGE(B$4:B1535)</f>
        <v>0.10429385932604344</v>
      </c>
    </row>
    <row r="1536" spans="1:3">
      <c r="A1536" s="94">
        <f t="shared" si="52"/>
        <v>1533</v>
      </c>
      <c r="B1536" s="87">
        <f t="shared" si="53"/>
        <v>9.8174768750000002E-2</v>
      </c>
      <c r="C1536" s="87">
        <f>AVERAGE(B$4:B1536)</f>
        <v>0.10428986774706364</v>
      </c>
    </row>
    <row r="1537" spans="1:3">
      <c r="A1537" s="94">
        <f t="shared" si="52"/>
        <v>1534</v>
      </c>
      <c r="B1537" s="87">
        <f t="shared" si="53"/>
        <v>9.8174768750000002E-2</v>
      </c>
      <c r="C1537" s="87">
        <f>AVERAGE(B$4:B1537)</f>
        <v>0.10428588137222852</v>
      </c>
    </row>
    <row r="1538" spans="1:3">
      <c r="A1538" s="94">
        <f t="shared" si="52"/>
        <v>1535</v>
      </c>
      <c r="B1538" s="87">
        <f t="shared" si="53"/>
        <v>9.8174768750000002E-2</v>
      </c>
      <c r="C1538" s="87">
        <f>AVERAGE(B$4:B1538)</f>
        <v>0.10428190019136714</v>
      </c>
    </row>
    <row r="1539" spans="1:3">
      <c r="A1539" s="94">
        <f t="shared" si="52"/>
        <v>1536</v>
      </c>
      <c r="B1539" s="87">
        <f t="shared" si="53"/>
        <v>9.8174768750000002E-2</v>
      </c>
      <c r="C1539" s="87">
        <f>AVERAGE(B$4:B1539)</f>
        <v>0.104277924194335</v>
      </c>
    </row>
    <row r="1540" spans="1:3">
      <c r="A1540" s="94">
        <f t="shared" si="52"/>
        <v>1537</v>
      </c>
      <c r="B1540" s="87">
        <f t="shared" si="53"/>
        <v>9.8174768750000002E-2</v>
      </c>
      <c r="C1540" s="87">
        <f>AVERAGE(B$4:B1540)</f>
        <v>0.10427395337101403</v>
      </c>
    </row>
    <row r="1541" spans="1:3">
      <c r="A1541" s="94">
        <f t="shared" si="52"/>
        <v>1538</v>
      </c>
      <c r="B1541" s="87">
        <f t="shared" si="53"/>
        <v>9.8174768750000002E-2</v>
      </c>
      <c r="C1541" s="87">
        <f>AVERAGE(B$4:B1541)</f>
        <v>0.10426998771131245</v>
      </c>
    </row>
    <row r="1542" spans="1:3">
      <c r="A1542" s="94">
        <f t="shared" si="52"/>
        <v>1539</v>
      </c>
      <c r="B1542" s="87">
        <f t="shared" si="53"/>
        <v>9.8174768750000002E-2</v>
      </c>
      <c r="C1542" s="87">
        <f>AVERAGE(B$4:B1542)</f>
        <v>0.10426602720516474</v>
      </c>
    </row>
    <row r="1543" spans="1:3">
      <c r="A1543" s="94">
        <f t="shared" si="52"/>
        <v>1540</v>
      </c>
      <c r="B1543" s="87">
        <f t="shared" si="53"/>
        <v>9.8174768750000002E-2</v>
      </c>
      <c r="C1543" s="87">
        <f>AVERAGE(B$4:B1543)</f>
        <v>0.10426207184253153</v>
      </c>
    </row>
    <row r="1544" spans="1:3">
      <c r="A1544" s="94">
        <f t="shared" si="52"/>
        <v>1541</v>
      </c>
      <c r="B1544" s="87">
        <f t="shared" si="53"/>
        <v>9.8174768750000002E-2</v>
      </c>
      <c r="C1544" s="87">
        <f>AVERAGE(B$4:B1544)</f>
        <v>0.10425812161339945</v>
      </c>
    </row>
    <row r="1545" spans="1:3">
      <c r="A1545" s="94">
        <f t="shared" si="52"/>
        <v>1542</v>
      </c>
      <c r="B1545" s="87">
        <f t="shared" si="53"/>
        <v>9.8174768750000002E-2</v>
      </c>
      <c r="C1545" s="87">
        <f>AVERAGE(B$4:B1545)</f>
        <v>0.10425417650778115</v>
      </c>
    </row>
    <row r="1546" spans="1:3">
      <c r="A1546" s="94">
        <f t="shared" si="52"/>
        <v>1543</v>
      </c>
      <c r="B1546" s="87">
        <f t="shared" si="53"/>
        <v>9.8174768750000002E-2</v>
      </c>
      <c r="C1546" s="87">
        <f>AVERAGE(B$4:B1546)</f>
        <v>0.10425023651571519</v>
      </c>
    </row>
    <row r="1547" spans="1:3">
      <c r="A1547" s="94">
        <f t="shared" si="52"/>
        <v>1544</v>
      </c>
      <c r="B1547" s="87">
        <f t="shared" si="53"/>
        <v>9.8174768750000002E-2</v>
      </c>
      <c r="C1547" s="87">
        <f>AVERAGE(B$4:B1547)</f>
        <v>0.10424630162726589</v>
      </c>
    </row>
    <row r="1548" spans="1:3">
      <c r="A1548" s="94">
        <f t="shared" si="52"/>
        <v>1545</v>
      </c>
      <c r="B1548" s="87">
        <f t="shared" si="53"/>
        <v>9.8174768750000002E-2</v>
      </c>
      <c r="C1548" s="87">
        <f>AVERAGE(B$4:B1548)</f>
        <v>0.10424237183252333</v>
      </c>
    </row>
    <row r="1549" spans="1:3">
      <c r="A1549" s="94">
        <f t="shared" si="52"/>
        <v>1546</v>
      </c>
      <c r="B1549" s="87">
        <f t="shared" si="53"/>
        <v>9.8174768750000002E-2</v>
      </c>
      <c r="C1549" s="87">
        <f>AVERAGE(B$4:B1549)</f>
        <v>0.1042384471216032</v>
      </c>
    </row>
    <row r="1550" spans="1:3">
      <c r="A1550" s="94">
        <f t="shared" si="52"/>
        <v>1547</v>
      </c>
      <c r="B1550" s="87">
        <f t="shared" si="53"/>
        <v>9.8174768750000002E-2</v>
      </c>
      <c r="C1550" s="87">
        <f>AVERAGE(B$4:B1550)</f>
        <v>0.10423452748464676</v>
      </c>
    </row>
    <row r="1551" spans="1:3">
      <c r="A1551" s="94">
        <f t="shared" si="52"/>
        <v>1548</v>
      </c>
      <c r="B1551" s="87">
        <f t="shared" si="53"/>
        <v>9.8174768750000002E-2</v>
      </c>
      <c r="C1551" s="87">
        <f>AVERAGE(B$4:B1551)</f>
        <v>0.10423061291182076</v>
      </c>
    </row>
    <row r="1552" spans="1:3">
      <c r="A1552" s="94">
        <f t="shared" si="52"/>
        <v>1549</v>
      </c>
      <c r="B1552" s="87">
        <f t="shared" si="53"/>
        <v>9.8174768750000002E-2</v>
      </c>
      <c r="C1552" s="87">
        <f>AVERAGE(B$4:B1552)</f>
        <v>0.10422670339331733</v>
      </c>
    </row>
    <row r="1553" spans="1:3">
      <c r="A1553" s="94">
        <f t="shared" si="52"/>
        <v>1550</v>
      </c>
      <c r="B1553" s="87">
        <f t="shared" si="53"/>
        <v>9.8174768750000002E-2</v>
      </c>
      <c r="C1553" s="87">
        <f>AVERAGE(B$4:B1553)</f>
        <v>0.10422279891935389</v>
      </c>
    </row>
    <row r="1554" spans="1:3">
      <c r="A1554" s="94">
        <f t="shared" si="52"/>
        <v>1551</v>
      </c>
      <c r="B1554" s="87">
        <f t="shared" si="53"/>
        <v>9.8174768750000002E-2</v>
      </c>
      <c r="C1554" s="87">
        <f>AVERAGE(B$4:B1554)</f>
        <v>0.10421889948017314</v>
      </c>
    </row>
    <row r="1555" spans="1:3">
      <c r="A1555" s="94">
        <f t="shared" si="52"/>
        <v>1552</v>
      </c>
      <c r="B1555" s="87">
        <f t="shared" si="53"/>
        <v>9.8174768750000002E-2</v>
      </c>
      <c r="C1555" s="87">
        <f>AVERAGE(B$4:B1555)</f>
        <v>0.10421500506604287</v>
      </c>
    </row>
    <row r="1556" spans="1:3">
      <c r="A1556" s="94">
        <f t="shared" si="52"/>
        <v>1553</v>
      </c>
      <c r="B1556" s="87">
        <f t="shared" si="53"/>
        <v>9.8174768750000002E-2</v>
      </c>
      <c r="C1556" s="87">
        <f>AVERAGE(B$4:B1556)</f>
        <v>0.10421111566725598</v>
      </c>
    </row>
    <row r="1557" spans="1:3">
      <c r="A1557" s="94">
        <f t="shared" si="52"/>
        <v>1554</v>
      </c>
      <c r="B1557" s="87">
        <f t="shared" si="53"/>
        <v>9.8174768750000002E-2</v>
      </c>
      <c r="C1557" s="87">
        <f>AVERAGE(B$4:B1557)</f>
        <v>0.10420723127413033</v>
      </c>
    </row>
    <row r="1558" spans="1:3">
      <c r="A1558" s="94">
        <f t="shared" si="52"/>
        <v>1555</v>
      </c>
      <c r="B1558" s="87">
        <f t="shared" si="53"/>
        <v>9.8174768750000002E-2</v>
      </c>
      <c r="C1558" s="87">
        <f>AVERAGE(B$4:B1558)</f>
        <v>0.1042033518770087</v>
      </c>
    </row>
    <row r="1559" spans="1:3">
      <c r="A1559" s="94">
        <f t="shared" si="52"/>
        <v>1556</v>
      </c>
      <c r="B1559" s="87">
        <f t="shared" si="53"/>
        <v>9.8174768750000002E-2</v>
      </c>
      <c r="C1559" s="87">
        <f>AVERAGE(B$4:B1559)</f>
        <v>0.1041994774662587</v>
      </c>
    </row>
    <row r="1560" spans="1:3">
      <c r="A1560" s="94">
        <f t="shared" si="52"/>
        <v>1557</v>
      </c>
      <c r="B1560" s="87">
        <f t="shared" si="53"/>
        <v>9.8174768750000002E-2</v>
      </c>
      <c r="C1560" s="87">
        <f>AVERAGE(B$4:B1560)</f>
        <v>0.10419560803227267</v>
      </c>
    </row>
    <row r="1561" spans="1:3">
      <c r="A1561" s="94">
        <f t="shared" si="52"/>
        <v>1558</v>
      </c>
      <c r="B1561" s="87">
        <f t="shared" si="53"/>
        <v>9.8174768750000002E-2</v>
      </c>
      <c r="C1561" s="87">
        <f>AVERAGE(B$4:B1561)</f>
        <v>0.10419174356546761</v>
      </c>
    </row>
    <row r="1562" spans="1:3">
      <c r="A1562" s="94">
        <f t="shared" si="52"/>
        <v>1559</v>
      </c>
      <c r="B1562" s="87">
        <f t="shared" si="53"/>
        <v>9.8174768750000002E-2</v>
      </c>
      <c r="C1562" s="87">
        <f>AVERAGE(B$4:B1562)</f>
        <v>0.10418788405628514</v>
      </c>
    </row>
    <row r="1563" spans="1:3">
      <c r="A1563" s="94">
        <f t="shared" si="52"/>
        <v>1560</v>
      </c>
      <c r="B1563" s="87">
        <f t="shared" si="53"/>
        <v>9.8174768750000002E-2</v>
      </c>
      <c r="C1563" s="87">
        <f>AVERAGE(B$4:B1563)</f>
        <v>0.10418402949519137</v>
      </c>
    </row>
    <row r="1564" spans="1:3">
      <c r="A1564" s="94">
        <f t="shared" si="52"/>
        <v>1561</v>
      </c>
      <c r="B1564" s="87">
        <f t="shared" si="53"/>
        <v>9.8174768750000002E-2</v>
      </c>
      <c r="C1564" s="87">
        <f>AVERAGE(B$4:B1564)</f>
        <v>0.10418017987267683</v>
      </c>
    </row>
    <row r="1565" spans="1:3">
      <c r="A1565" s="94">
        <f t="shared" si="52"/>
        <v>1562</v>
      </c>
      <c r="B1565" s="87">
        <f t="shared" si="53"/>
        <v>9.8174768750000002E-2</v>
      </c>
      <c r="C1565" s="87">
        <f>AVERAGE(B$4:B1565)</f>
        <v>0.10417633517925642</v>
      </c>
    </row>
    <row r="1566" spans="1:3">
      <c r="A1566" s="94">
        <f t="shared" si="52"/>
        <v>1563</v>
      </c>
      <c r="B1566" s="87">
        <f t="shared" si="53"/>
        <v>9.8174768750000002E-2</v>
      </c>
      <c r="C1566" s="87">
        <f>AVERAGE(B$4:B1566)</f>
        <v>0.1041724954054693</v>
      </c>
    </row>
    <row r="1567" spans="1:3">
      <c r="A1567" s="94">
        <f t="shared" si="52"/>
        <v>1564</v>
      </c>
      <c r="B1567" s="87">
        <f t="shared" si="53"/>
        <v>9.8174768750000002E-2</v>
      </c>
      <c r="C1567" s="87">
        <f>AVERAGE(B$4:B1567)</f>
        <v>0.10416866054187886</v>
      </c>
    </row>
    <row r="1568" spans="1:3">
      <c r="A1568" s="94">
        <f t="shared" si="52"/>
        <v>1565</v>
      </c>
      <c r="B1568" s="87">
        <f t="shared" si="53"/>
        <v>9.8174768750000002E-2</v>
      </c>
      <c r="C1568" s="87">
        <f>AVERAGE(B$4:B1568)</f>
        <v>0.10416483057907254</v>
      </c>
    </row>
    <row r="1569" spans="1:3">
      <c r="A1569" s="94">
        <f t="shared" si="52"/>
        <v>1566</v>
      </c>
      <c r="B1569" s="87">
        <f t="shared" si="53"/>
        <v>9.8174768750000002E-2</v>
      </c>
      <c r="C1569" s="87">
        <f>AVERAGE(B$4:B1569)</f>
        <v>0.10416100550766189</v>
      </c>
    </row>
    <row r="1570" spans="1:3">
      <c r="A1570" s="94">
        <f t="shared" si="52"/>
        <v>1567</v>
      </c>
      <c r="B1570" s="87">
        <f t="shared" si="53"/>
        <v>9.8174768750000002E-2</v>
      </c>
      <c r="C1570" s="87">
        <f>AVERAGE(B$4:B1570)</f>
        <v>0.1041571853182824</v>
      </c>
    </row>
    <row r="1571" spans="1:3">
      <c r="A1571" s="94">
        <f t="shared" si="52"/>
        <v>1568</v>
      </c>
      <c r="B1571" s="87">
        <f t="shared" si="53"/>
        <v>9.8174768750000002E-2</v>
      </c>
      <c r="C1571" s="87">
        <f>AVERAGE(B$4:B1571)</f>
        <v>0.10415337000159344</v>
      </c>
    </row>
    <row r="1572" spans="1:3">
      <c r="A1572" s="94">
        <f t="shared" si="52"/>
        <v>1569</v>
      </c>
      <c r="B1572" s="87">
        <f t="shared" si="53"/>
        <v>9.8174768750000002E-2</v>
      </c>
      <c r="C1572" s="87">
        <f>AVERAGE(B$4:B1572)</f>
        <v>0.10414955954827822</v>
      </c>
    </row>
    <row r="1573" spans="1:3">
      <c r="A1573" s="94">
        <f t="shared" si="52"/>
        <v>1570</v>
      </c>
      <c r="B1573" s="87">
        <f t="shared" si="53"/>
        <v>9.8174768750000002E-2</v>
      </c>
      <c r="C1573" s="87">
        <f>AVERAGE(B$4:B1573)</f>
        <v>0.10414575394904364</v>
      </c>
    </row>
    <row r="1574" spans="1:3">
      <c r="A1574" s="94">
        <f t="shared" si="52"/>
        <v>1571</v>
      </c>
      <c r="B1574" s="87">
        <f t="shared" si="53"/>
        <v>9.8174768750000002E-2</v>
      </c>
      <c r="C1574" s="87">
        <f>AVERAGE(B$4:B1574)</f>
        <v>0.10414195319462032</v>
      </c>
    </row>
    <row r="1575" spans="1:3">
      <c r="A1575" s="94">
        <f t="shared" ref="A1575:A1638" si="54">A1574+1</f>
        <v>1572</v>
      </c>
      <c r="B1575" s="87">
        <f t="shared" ref="B1575:B1638" si="55">B1574</f>
        <v>9.8174768750000002E-2</v>
      </c>
      <c r="C1575" s="87">
        <f>AVERAGE(B$4:B1575)</f>
        <v>0.10413815727576242</v>
      </c>
    </row>
    <row r="1576" spans="1:3">
      <c r="A1576" s="94">
        <f t="shared" si="54"/>
        <v>1573</v>
      </c>
      <c r="B1576" s="87">
        <f t="shared" si="55"/>
        <v>9.8174768750000002E-2</v>
      </c>
      <c r="C1576" s="87">
        <f>AVERAGE(B$4:B1576)</f>
        <v>0.10413436618324763</v>
      </c>
    </row>
    <row r="1577" spans="1:3">
      <c r="A1577" s="94">
        <f t="shared" si="54"/>
        <v>1574</v>
      </c>
      <c r="B1577" s="87">
        <f t="shared" si="55"/>
        <v>9.8174768750000002E-2</v>
      </c>
      <c r="C1577" s="87">
        <f>AVERAGE(B$4:B1577)</f>
        <v>0.10413057990787708</v>
      </c>
    </row>
    <row r="1578" spans="1:3">
      <c r="A1578" s="94">
        <f t="shared" si="54"/>
        <v>1575</v>
      </c>
      <c r="B1578" s="87">
        <f t="shared" si="55"/>
        <v>9.8174768750000002E-2</v>
      </c>
      <c r="C1578" s="87">
        <f>AVERAGE(B$4:B1578)</f>
        <v>0.10412679844047525</v>
      </c>
    </row>
    <row r="1579" spans="1:3">
      <c r="A1579" s="94">
        <f t="shared" si="54"/>
        <v>1576</v>
      </c>
      <c r="B1579" s="87">
        <f t="shared" si="55"/>
        <v>9.8174768750000002E-2</v>
      </c>
      <c r="C1579" s="87">
        <f>AVERAGE(B$4:B1579)</f>
        <v>0.10412302177188992</v>
      </c>
    </row>
    <row r="1580" spans="1:3">
      <c r="A1580" s="94">
        <f t="shared" si="54"/>
        <v>1577</v>
      </c>
      <c r="B1580" s="87">
        <f t="shared" si="55"/>
        <v>9.8174768750000002E-2</v>
      </c>
      <c r="C1580" s="87">
        <f>AVERAGE(B$4:B1580)</f>
        <v>0.10411924989299208</v>
      </c>
    </row>
    <row r="1581" spans="1:3">
      <c r="A1581" s="94">
        <f t="shared" si="54"/>
        <v>1578</v>
      </c>
      <c r="B1581" s="87">
        <f t="shared" si="55"/>
        <v>9.8174768750000002E-2</v>
      </c>
      <c r="C1581" s="87">
        <f>AVERAGE(B$4:B1581)</f>
        <v>0.10411548279467586</v>
      </c>
    </row>
    <row r="1582" spans="1:3">
      <c r="A1582" s="94">
        <f t="shared" si="54"/>
        <v>1579</v>
      </c>
      <c r="B1582" s="87">
        <f t="shared" si="55"/>
        <v>9.8174768750000002E-2</v>
      </c>
      <c r="C1582" s="87">
        <f>AVERAGE(B$4:B1582)</f>
        <v>0.10411172046785847</v>
      </c>
    </row>
    <row r="1583" spans="1:3">
      <c r="A1583" s="94">
        <f t="shared" si="54"/>
        <v>1580</v>
      </c>
      <c r="B1583" s="87">
        <f t="shared" si="55"/>
        <v>9.8174768750000002E-2</v>
      </c>
      <c r="C1583" s="87">
        <f>AVERAGE(B$4:B1583)</f>
        <v>0.10410796290348007</v>
      </c>
    </row>
    <row r="1584" spans="1:3">
      <c r="A1584" s="94">
        <f t="shared" si="54"/>
        <v>1581</v>
      </c>
      <c r="B1584" s="87">
        <f t="shared" si="55"/>
        <v>9.8174768750000002E-2</v>
      </c>
      <c r="C1584" s="87">
        <f>AVERAGE(B$4:B1584)</f>
        <v>0.1041042100925038</v>
      </c>
    </row>
    <row r="1585" spans="1:3">
      <c r="A1585" s="94">
        <f t="shared" si="54"/>
        <v>1582</v>
      </c>
      <c r="B1585" s="87">
        <f t="shared" si="55"/>
        <v>9.8174768750000002E-2</v>
      </c>
      <c r="C1585" s="87">
        <f>AVERAGE(B$4:B1585)</f>
        <v>0.10410046202591562</v>
      </c>
    </row>
    <row r="1586" spans="1:3">
      <c r="A1586" s="94">
        <f t="shared" si="54"/>
        <v>1583</v>
      </c>
      <c r="B1586" s="87">
        <f t="shared" si="55"/>
        <v>9.8174768750000002E-2</v>
      </c>
      <c r="C1586" s="87">
        <f>AVERAGE(B$4:B1586)</f>
        <v>0.10409671869472426</v>
      </c>
    </row>
    <row r="1587" spans="1:3">
      <c r="A1587" s="94">
        <f t="shared" si="54"/>
        <v>1584</v>
      </c>
      <c r="B1587" s="87">
        <f t="shared" si="55"/>
        <v>9.8174768750000002E-2</v>
      </c>
      <c r="C1587" s="87">
        <f>AVERAGE(B$4:B1587)</f>
        <v>0.10409298008996118</v>
      </c>
    </row>
    <row r="1588" spans="1:3">
      <c r="A1588" s="94">
        <f t="shared" si="54"/>
        <v>1585</v>
      </c>
      <c r="B1588" s="87">
        <f t="shared" si="55"/>
        <v>9.8174768750000002E-2</v>
      </c>
      <c r="C1588" s="87">
        <f>AVERAGE(B$4:B1588)</f>
        <v>0.10408924620268044</v>
      </c>
    </row>
    <row r="1589" spans="1:3">
      <c r="A1589" s="94">
        <f t="shared" si="54"/>
        <v>1586</v>
      </c>
      <c r="B1589" s="87">
        <f t="shared" si="55"/>
        <v>9.8174768750000002E-2</v>
      </c>
      <c r="C1589" s="87">
        <f>AVERAGE(B$4:B1589)</f>
        <v>0.1040855170239587</v>
      </c>
    </row>
    <row r="1590" spans="1:3">
      <c r="A1590" s="94">
        <f t="shared" si="54"/>
        <v>1587</v>
      </c>
      <c r="B1590" s="87">
        <f t="shared" si="55"/>
        <v>9.8174768750000002E-2</v>
      </c>
      <c r="C1590" s="87">
        <f>AVERAGE(B$4:B1590)</f>
        <v>0.10408179254489508</v>
      </c>
    </row>
    <row r="1591" spans="1:3">
      <c r="A1591" s="94">
        <f t="shared" si="54"/>
        <v>1588</v>
      </c>
      <c r="B1591" s="87">
        <f t="shared" si="55"/>
        <v>9.8174768750000002E-2</v>
      </c>
      <c r="C1591" s="87">
        <f>AVERAGE(B$4:B1591)</f>
        <v>0.10407807275661114</v>
      </c>
    </row>
    <row r="1592" spans="1:3">
      <c r="A1592" s="94">
        <f t="shared" si="54"/>
        <v>1589</v>
      </c>
      <c r="B1592" s="87">
        <f t="shared" si="55"/>
        <v>9.8174768750000002E-2</v>
      </c>
      <c r="C1592" s="87">
        <f>AVERAGE(B$4:B1592)</f>
        <v>0.10407435765025079</v>
      </c>
    </row>
    <row r="1593" spans="1:3">
      <c r="A1593" s="94">
        <f t="shared" si="54"/>
        <v>1590</v>
      </c>
      <c r="B1593" s="87">
        <f t="shared" si="55"/>
        <v>9.8174768750000002E-2</v>
      </c>
      <c r="C1593" s="87">
        <f>AVERAGE(B$4:B1593)</f>
        <v>0.10407064721698019</v>
      </c>
    </row>
    <row r="1594" spans="1:3">
      <c r="A1594" s="94">
        <f t="shared" si="54"/>
        <v>1591</v>
      </c>
      <c r="B1594" s="87">
        <f t="shared" si="55"/>
        <v>9.8174768750000002E-2</v>
      </c>
      <c r="C1594" s="87">
        <f>AVERAGE(B$4:B1594)</f>
        <v>0.10406694144798774</v>
      </c>
    </row>
    <row r="1595" spans="1:3">
      <c r="A1595" s="94">
        <f t="shared" si="54"/>
        <v>1592</v>
      </c>
      <c r="B1595" s="87">
        <f t="shared" si="55"/>
        <v>9.8174768750000002E-2</v>
      </c>
      <c r="C1595" s="87">
        <f>AVERAGE(B$4:B1595)</f>
        <v>0.10406324033448398</v>
      </c>
    </row>
    <row r="1596" spans="1:3">
      <c r="A1596" s="94">
        <f t="shared" si="54"/>
        <v>1593</v>
      </c>
      <c r="B1596" s="87">
        <f t="shared" si="55"/>
        <v>9.8174768750000002E-2</v>
      </c>
      <c r="C1596" s="87">
        <f>AVERAGE(B$4:B1596)</f>
        <v>0.1040595438677015</v>
      </c>
    </row>
    <row r="1597" spans="1:3">
      <c r="A1597" s="94">
        <f t="shared" si="54"/>
        <v>1594</v>
      </c>
      <c r="B1597" s="87">
        <f t="shared" si="55"/>
        <v>9.8174768750000002E-2</v>
      </c>
      <c r="C1597" s="87">
        <f>AVERAGE(B$4:B1597)</f>
        <v>0.10405585203889492</v>
      </c>
    </row>
    <row r="1598" spans="1:3">
      <c r="A1598" s="94">
        <f t="shared" si="54"/>
        <v>1595</v>
      </c>
      <c r="B1598" s="87">
        <f t="shared" si="55"/>
        <v>9.8174768750000002E-2</v>
      </c>
      <c r="C1598" s="87">
        <f>AVERAGE(B$4:B1598)</f>
        <v>0.10405216483934075</v>
      </c>
    </row>
    <row r="1599" spans="1:3">
      <c r="A1599" s="94">
        <f t="shared" si="54"/>
        <v>1596</v>
      </c>
      <c r="B1599" s="87">
        <f t="shared" si="55"/>
        <v>9.8174768750000002E-2</v>
      </c>
      <c r="C1599" s="87">
        <f>AVERAGE(B$4:B1599)</f>
        <v>0.1040484822603374</v>
      </c>
    </row>
    <row r="1600" spans="1:3">
      <c r="A1600" s="94">
        <f t="shared" si="54"/>
        <v>1597</v>
      </c>
      <c r="B1600" s="87">
        <f t="shared" si="55"/>
        <v>9.8174768750000002E-2</v>
      </c>
      <c r="C1600" s="87">
        <f>AVERAGE(B$4:B1600)</f>
        <v>0.10404480429320506</v>
      </c>
    </row>
    <row r="1601" spans="1:3">
      <c r="A1601" s="94">
        <f t="shared" si="54"/>
        <v>1598</v>
      </c>
      <c r="B1601" s="87">
        <f t="shared" si="55"/>
        <v>9.8174768750000002E-2</v>
      </c>
      <c r="C1601" s="87">
        <f>AVERAGE(B$4:B1601)</f>
        <v>0.10404113092928566</v>
      </c>
    </row>
    <row r="1602" spans="1:3">
      <c r="A1602" s="94">
        <f t="shared" si="54"/>
        <v>1599</v>
      </c>
      <c r="B1602" s="87">
        <f t="shared" si="55"/>
        <v>9.8174768750000002E-2</v>
      </c>
      <c r="C1602" s="87">
        <f>AVERAGE(B$4:B1602)</f>
        <v>0.10403746215994276</v>
      </c>
    </row>
    <row r="1603" spans="1:3">
      <c r="A1603" s="94">
        <f t="shared" si="54"/>
        <v>1600</v>
      </c>
      <c r="B1603" s="87">
        <f t="shared" si="55"/>
        <v>9.8174768750000002E-2</v>
      </c>
      <c r="C1603" s="87">
        <f>AVERAGE(B$4:B1603)</f>
        <v>0.10403379797656155</v>
      </c>
    </row>
    <row r="1604" spans="1:3">
      <c r="A1604" s="94">
        <f t="shared" si="54"/>
        <v>1601</v>
      </c>
      <c r="B1604" s="87">
        <f t="shared" si="55"/>
        <v>9.8174768750000002E-2</v>
      </c>
      <c r="C1604" s="87">
        <f>AVERAGE(B$4:B1604)</f>
        <v>0.10403013837054871</v>
      </c>
    </row>
    <row r="1605" spans="1:3">
      <c r="A1605" s="94">
        <f t="shared" si="54"/>
        <v>1602</v>
      </c>
      <c r="B1605" s="87">
        <f t="shared" si="55"/>
        <v>9.8174768750000002E-2</v>
      </c>
      <c r="C1605" s="87">
        <f>AVERAGE(B$4:B1605)</f>
        <v>0.10402648333333239</v>
      </c>
    </row>
    <row r="1606" spans="1:3">
      <c r="A1606" s="94">
        <f t="shared" si="54"/>
        <v>1603</v>
      </c>
      <c r="B1606" s="87">
        <f t="shared" si="55"/>
        <v>9.8174768750000002E-2</v>
      </c>
      <c r="C1606" s="87">
        <f>AVERAGE(B$4:B1606)</f>
        <v>0.10402283285636213</v>
      </c>
    </row>
    <row r="1607" spans="1:3">
      <c r="A1607" s="94">
        <f t="shared" si="54"/>
        <v>1604</v>
      </c>
      <c r="B1607" s="87">
        <f t="shared" si="55"/>
        <v>9.8174768750000002E-2</v>
      </c>
      <c r="C1607" s="87">
        <f>AVERAGE(B$4:B1607)</f>
        <v>0.10401918693110879</v>
      </c>
    </row>
    <row r="1608" spans="1:3">
      <c r="A1608" s="94">
        <f t="shared" si="54"/>
        <v>1605</v>
      </c>
      <c r="B1608" s="87">
        <f t="shared" si="55"/>
        <v>9.8174768750000002E-2</v>
      </c>
      <c r="C1608" s="87">
        <f>AVERAGE(B$4:B1608)</f>
        <v>0.10401554554906448</v>
      </c>
    </row>
    <row r="1609" spans="1:3">
      <c r="A1609" s="94">
        <f t="shared" si="54"/>
        <v>1606</v>
      </c>
      <c r="B1609" s="87">
        <f t="shared" si="55"/>
        <v>9.8174768750000002E-2</v>
      </c>
      <c r="C1609" s="87">
        <f>AVERAGE(B$4:B1609)</f>
        <v>0.10401190870174251</v>
      </c>
    </row>
    <row r="1610" spans="1:3">
      <c r="A1610" s="94">
        <f t="shared" si="54"/>
        <v>1607</v>
      </c>
      <c r="B1610" s="87">
        <f t="shared" si="55"/>
        <v>9.8174768750000002E-2</v>
      </c>
      <c r="C1610" s="87">
        <f>AVERAGE(B$4:B1610)</f>
        <v>0.10400827638067733</v>
      </c>
    </row>
    <row r="1611" spans="1:3">
      <c r="A1611" s="94">
        <f t="shared" si="54"/>
        <v>1608</v>
      </c>
      <c r="B1611" s="87">
        <f t="shared" si="55"/>
        <v>9.8174768750000002E-2</v>
      </c>
      <c r="C1611" s="87">
        <f>AVERAGE(B$4:B1611)</f>
        <v>0.10400464857742443</v>
      </c>
    </row>
    <row r="1612" spans="1:3">
      <c r="A1612" s="94">
        <f t="shared" si="54"/>
        <v>1609</v>
      </c>
      <c r="B1612" s="87">
        <f t="shared" si="55"/>
        <v>9.8174768750000002E-2</v>
      </c>
      <c r="C1612" s="87">
        <f>AVERAGE(B$4:B1612)</f>
        <v>0.10400102528356027</v>
      </c>
    </row>
    <row r="1613" spans="1:3">
      <c r="A1613" s="94">
        <f t="shared" si="54"/>
        <v>1610</v>
      </c>
      <c r="B1613" s="87">
        <f t="shared" si="55"/>
        <v>9.8174768750000002E-2</v>
      </c>
      <c r="C1613" s="87">
        <f>AVERAGE(B$4:B1613)</f>
        <v>0.10399740649068229</v>
      </c>
    </row>
    <row r="1614" spans="1:3">
      <c r="A1614" s="94">
        <f t="shared" si="54"/>
        <v>1611</v>
      </c>
      <c r="B1614" s="87">
        <f t="shared" si="55"/>
        <v>9.8174768750000002E-2</v>
      </c>
      <c r="C1614" s="87">
        <f>AVERAGE(B$4:B1614)</f>
        <v>0.10399379219040873</v>
      </c>
    </row>
    <row r="1615" spans="1:3">
      <c r="A1615" s="94">
        <f t="shared" si="54"/>
        <v>1612</v>
      </c>
      <c r="B1615" s="87">
        <f t="shared" si="55"/>
        <v>9.8174768750000002E-2</v>
      </c>
      <c r="C1615" s="87">
        <f>AVERAGE(B$4:B1615)</f>
        <v>0.10399018237437871</v>
      </c>
    </row>
    <row r="1616" spans="1:3">
      <c r="A1616" s="94">
        <f t="shared" si="54"/>
        <v>1613</v>
      </c>
      <c r="B1616" s="87">
        <f t="shared" si="55"/>
        <v>9.8174768750000002E-2</v>
      </c>
      <c r="C1616" s="87">
        <f>AVERAGE(B$4:B1616)</f>
        <v>0.103986577034252</v>
      </c>
    </row>
    <row r="1617" spans="1:3">
      <c r="A1617" s="94">
        <f t="shared" si="54"/>
        <v>1614</v>
      </c>
      <c r="B1617" s="87">
        <f t="shared" si="55"/>
        <v>9.8174768750000002E-2</v>
      </c>
      <c r="C1617" s="87">
        <f>AVERAGE(B$4:B1617)</f>
        <v>0.1039829761617091</v>
      </c>
    </row>
    <row r="1618" spans="1:3">
      <c r="A1618" s="94">
        <f t="shared" si="54"/>
        <v>1615</v>
      </c>
      <c r="B1618" s="87">
        <f t="shared" si="55"/>
        <v>9.8174768750000002E-2</v>
      </c>
      <c r="C1618" s="87">
        <f>AVERAGE(B$4:B1618)</f>
        <v>0.10397937974845106</v>
      </c>
    </row>
    <row r="1619" spans="1:3">
      <c r="A1619" s="94">
        <f t="shared" si="54"/>
        <v>1616</v>
      </c>
      <c r="B1619" s="87">
        <f t="shared" si="55"/>
        <v>9.8174768750000002E-2</v>
      </c>
      <c r="C1619" s="87">
        <f>AVERAGE(B$4:B1619)</f>
        <v>0.10397578778619955</v>
      </c>
    </row>
    <row r="1620" spans="1:3">
      <c r="A1620" s="94">
        <f t="shared" si="54"/>
        <v>1617</v>
      </c>
      <c r="B1620" s="87">
        <f t="shared" si="55"/>
        <v>9.8174768750000002E-2</v>
      </c>
      <c r="C1620" s="87">
        <f>AVERAGE(B$4:B1620)</f>
        <v>0.10397220026669664</v>
      </c>
    </row>
    <row r="1621" spans="1:3">
      <c r="A1621" s="94">
        <f t="shared" si="54"/>
        <v>1618</v>
      </c>
      <c r="B1621" s="87">
        <f t="shared" si="55"/>
        <v>9.8174768750000002E-2</v>
      </c>
      <c r="C1621" s="87">
        <f>AVERAGE(B$4:B1621)</f>
        <v>0.10396861718170486</v>
      </c>
    </row>
    <row r="1622" spans="1:3">
      <c r="A1622" s="94">
        <f t="shared" si="54"/>
        <v>1619</v>
      </c>
      <c r="B1622" s="87">
        <f t="shared" si="55"/>
        <v>9.8174768750000002E-2</v>
      </c>
      <c r="C1622" s="87">
        <f>AVERAGE(B$4:B1622)</f>
        <v>0.10396503852300708</v>
      </c>
    </row>
    <row r="1623" spans="1:3">
      <c r="A1623" s="94">
        <f t="shared" si="54"/>
        <v>1620</v>
      </c>
      <c r="B1623" s="87">
        <f t="shared" si="55"/>
        <v>9.8174768750000002E-2</v>
      </c>
      <c r="C1623" s="87">
        <f>AVERAGE(B$4:B1623)</f>
        <v>0.10396146428240646</v>
      </c>
    </row>
    <row r="1624" spans="1:3">
      <c r="A1624" s="94">
        <f t="shared" si="54"/>
        <v>1621</v>
      </c>
      <c r="B1624" s="87">
        <f t="shared" si="55"/>
        <v>9.8174768750000002E-2</v>
      </c>
      <c r="C1624" s="87">
        <f>AVERAGE(B$4:B1624)</f>
        <v>0.10395789445172639</v>
      </c>
    </row>
    <row r="1625" spans="1:3">
      <c r="A1625" s="94">
        <f t="shared" si="54"/>
        <v>1622</v>
      </c>
      <c r="B1625" s="87">
        <f t="shared" si="55"/>
        <v>9.8174768750000002E-2</v>
      </c>
      <c r="C1625" s="87">
        <f>AVERAGE(B$4:B1625)</f>
        <v>0.1039543290228104</v>
      </c>
    </row>
    <row r="1626" spans="1:3">
      <c r="A1626" s="94">
        <f t="shared" si="54"/>
        <v>1623</v>
      </c>
      <c r="B1626" s="87">
        <f t="shared" si="55"/>
        <v>9.8174768750000002E-2</v>
      </c>
      <c r="C1626" s="87">
        <f>AVERAGE(B$4:B1626)</f>
        <v>0.10395076798752216</v>
      </c>
    </row>
    <row r="1627" spans="1:3">
      <c r="A1627" s="94">
        <f t="shared" si="54"/>
        <v>1624</v>
      </c>
      <c r="B1627" s="87">
        <f t="shared" si="55"/>
        <v>9.8174768750000002E-2</v>
      </c>
      <c r="C1627" s="87">
        <f>AVERAGE(B$4:B1627)</f>
        <v>0.10394721133774536</v>
      </c>
    </row>
    <row r="1628" spans="1:3">
      <c r="A1628" s="94">
        <f t="shared" si="54"/>
        <v>1625</v>
      </c>
      <c r="B1628" s="87">
        <f t="shared" si="55"/>
        <v>9.8174768750000002E-2</v>
      </c>
      <c r="C1628" s="87">
        <f>AVERAGE(B$4:B1628)</f>
        <v>0.10394365906538366</v>
      </c>
    </row>
    <row r="1629" spans="1:3">
      <c r="A1629" s="94">
        <f t="shared" si="54"/>
        <v>1626</v>
      </c>
      <c r="B1629" s="87">
        <f t="shared" si="55"/>
        <v>9.8174768750000002E-2</v>
      </c>
      <c r="C1629" s="87">
        <f>AVERAGE(B$4:B1629)</f>
        <v>0.10394011116236068</v>
      </c>
    </row>
    <row r="1630" spans="1:3">
      <c r="A1630" s="94">
        <f t="shared" si="54"/>
        <v>1627</v>
      </c>
      <c r="B1630" s="87">
        <f t="shared" si="55"/>
        <v>9.8174768750000002E-2</v>
      </c>
      <c r="C1630" s="87">
        <f>AVERAGE(B$4:B1630)</f>
        <v>0.10393656762061983</v>
      </c>
    </row>
    <row r="1631" spans="1:3">
      <c r="A1631" s="94">
        <f t="shared" si="54"/>
        <v>1628</v>
      </c>
      <c r="B1631" s="87">
        <f t="shared" si="55"/>
        <v>9.8174768750000002E-2</v>
      </c>
      <c r="C1631" s="87">
        <f>AVERAGE(B$4:B1631)</f>
        <v>0.10393302843212436</v>
      </c>
    </row>
    <row r="1632" spans="1:3">
      <c r="A1632" s="94">
        <f t="shared" si="54"/>
        <v>1629</v>
      </c>
      <c r="B1632" s="87">
        <f t="shared" si="55"/>
        <v>9.8174768750000002E-2</v>
      </c>
      <c r="C1632" s="87">
        <f>AVERAGE(B$4:B1632)</f>
        <v>0.10392949358885725</v>
      </c>
    </row>
    <row r="1633" spans="1:3">
      <c r="A1633" s="94">
        <f t="shared" si="54"/>
        <v>1630</v>
      </c>
      <c r="B1633" s="87">
        <f t="shared" si="55"/>
        <v>9.8174768750000002E-2</v>
      </c>
      <c r="C1633" s="87">
        <f>AVERAGE(B$4:B1633)</f>
        <v>0.10392596308282114</v>
      </c>
    </row>
    <row r="1634" spans="1:3">
      <c r="A1634" s="94">
        <f t="shared" si="54"/>
        <v>1631</v>
      </c>
      <c r="B1634" s="87">
        <f t="shared" si="55"/>
        <v>9.8174768750000002E-2</v>
      </c>
      <c r="C1634" s="87">
        <f>AVERAGE(B$4:B1634)</f>
        <v>0.10392243690603829</v>
      </c>
    </row>
    <row r="1635" spans="1:3">
      <c r="A1635" s="94">
        <f t="shared" si="54"/>
        <v>1632</v>
      </c>
      <c r="B1635" s="87">
        <f t="shared" si="55"/>
        <v>9.8174768750000002E-2</v>
      </c>
      <c r="C1635" s="87">
        <f>AVERAGE(B$4:B1635)</f>
        <v>0.10391891505055052</v>
      </c>
    </row>
    <row r="1636" spans="1:3">
      <c r="A1636" s="94">
        <f t="shared" si="54"/>
        <v>1633</v>
      </c>
      <c r="B1636" s="87">
        <f t="shared" si="55"/>
        <v>9.8174768750000002E-2</v>
      </c>
      <c r="C1636" s="87">
        <f>AVERAGE(B$4:B1636)</f>
        <v>0.10391539750841913</v>
      </c>
    </row>
    <row r="1637" spans="1:3">
      <c r="A1637" s="94">
        <f t="shared" si="54"/>
        <v>1634</v>
      </c>
      <c r="B1637" s="87">
        <f t="shared" si="55"/>
        <v>9.8174768750000002E-2</v>
      </c>
      <c r="C1637" s="87">
        <f>AVERAGE(B$4:B1637)</f>
        <v>0.10391188427172487</v>
      </c>
    </row>
    <row r="1638" spans="1:3">
      <c r="A1638" s="94">
        <f t="shared" si="54"/>
        <v>1635</v>
      </c>
      <c r="B1638" s="87">
        <f t="shared" si="55"/>
        <v>9.8174768750000002E-2</v>
      </c>
      <c r="C1638" s="87">
        <f>AVERAGE(B$4:B1638)</f>
        <v>0.10390837533256786</v>
      </c>
    </row>
    <row r="1639" spans="1:3">
      <c r="A1639" s="94">
        <f t="shared" ref="A1639:A1702" si="56">A1638+1</f>
        <v>1636</v>
      </c>
      <c r="B1639" s="87">
        <f t="shared" ref="B1639:B1702" si="57">B1638</f>
        <v>9.8174768750000002E-2</v>
      </c>
      <c r="C1639" s="87">
        <f>AVERAGE(B$4:B1639)</f>
        <v>0.10390487068306752</v>
      </c>
    </row>
    <row r="1640" spans="1:3">
      <c r="A1640" s="94">
        <f t="shared" si="56"/>
        <v>1637</v>
      </c>
      <c r="B1640" s="87">
        <f t="shared" si="57"/>
        <v>9.8174768750000002E-2</v>
      </c>
      <c r="C1640" s="87">
        <f>AVERAGE(B$4:B1640)</f>
        <v>0.10390137031536252</v>
      </c>
    </row>
    <row r="1641" spans="1:3">
      <c r="A1641" s="94">
        <f t="shared" si="56"/>
        <v>1638</v>
      </c>
      <c r="B1641" s="87">
        <f t="shared" si="57"/>
        <v>9.8174768750000002E-2</v>
      </c>
      <c r="C1641" s="87">
        <f>AVERAGE(B$4:B1641)</f>
        <v>0.10389787422161077</v>
      </c>
    </row>
    <row r="1642" spans="1:3">
      <c r="A1642" s="94">
        <f t="shared" si="56"/>
        <v>1639</v>
      </c>
      <c r="B1642" s="87">
        <f t="shared" si="57"/>
        <v>9.8174768750000002E-2</v>
      </c>
      <c r="C1642" s="87">
        <f>AVERAGE(B$4:B1642)</f>
        <v>0.10389438239398929</v>
      </c>
    </row>
    <row r="1643" spans="1:3">
      <c r="A1643" s="94">
        <f t="shared" si="56"/>
        <v>1640</v>
      </c>
      <c r="B1643" s="87">
        <f t="shared" si="57"/>
        <v>9.8174768750000002E-2</v>
      </c>
      <c r="C1643" s="87">
        <f>AVERAGE(B$4:B1643)</f>
        <v>0.10389089482469417</v>
      </c>
    </row>
    <row r="1644" spans="1:3">
      <c r="A1644" s="94">
        <f t="shared" si="56"/>
        <v>1641</v>
      </c>
      <c r="B1644" s="87">
        <f t="shared" si="57"/>
        <v>9.8174768750000002E-2</v>
      </c>
      <c r="C1644" s="87">
        <f>AVERAGE(B$4:B1644)</f>
        <v>0.10388741150594055</v>
      </c>
    </row>
    <row r="1645" spans="1:3">
      <c r="A1645" s="94">
        <f t="shared" si="56"/>
        <v>1642</v>
      </c>
      <c r="B1645" s="87">
        <f t="shared" si="57"/>
        <v>9.8174768750000002E-2</v>
      </c>
      <c r="C1645" s="87">
        <f>AVERAGE(B$4:B1645)</f>
        <v>0.10388393242996251</v>
      </c>
    </row>
    <row r="1646" spans="1:3">
      <c r="A1646" s="94">
        <f t="shared" si="56"/>
        <v>1643</v>
      </c>
      <c r="B1646" s="87">
        <f t="shared" si="57"/>
        <v>9.8174768750000002E-2</v>
      </c>
      <c r="C1646" s="87">
        <f>AVERAGE(B$4:B1646)</f>
        <v>0.10388045758901306</v>
      </c>
    </row>
    <row r="1647" spans="1:3">
      <c r="A1647" s="94">
        <f t="shared" si="56"/>
        <v>1644</v>
      </c>
      <c r="B1647" s="87">
        <f t="shared" si="57"/>
        <v>9.8174768750000002E-2</v>
      </c>
      <c r="C1647" s="87">
        <f>AVERAGE(B$4:B1647)</f>
        <v>0.10387698697536402</v>
      </c>
    </row>
    <row r="1648" spans="1:3">
      <c r="A1648" s="94">
        <f t="shared" si="56"/>
        <v>1645</v>
      </c>
      <c r="B1648" s="87">
        <f t="shared" si="57"/>
        <v>9.8174768750000002E-2</v>
      </c>
      <c r="C1648" s="87">
        <f>AVERAGE(B$4:B1648)</f>
        <v>0.10387352058130604</v>
      </c>
    </row>
    <row r="1649" spans="1:3">
      <c r="A1649" s="94">
        <f t="shared" si="56"/>
        <v>1646</v>
      </c>
      <c r="B1649" s="87">
        <f t="shared" si="57"/>
        <v>9.8174768750000002E-2</v>
      </c>
      <c r="C1649" s="87">
        <f>AVERAGE(B$4:B1649)</f>
        <v>0.10387005839914851</v>
      </c>
    </row>
    <row r="1650" spans="1:3">
      <c r="A1650" s="94">
        <f t="shared" si="56"/>
        <v>1647</v>
      </c>
      <c r="B1650" s="87">
        <f t="shared" si="57"/>
        <v>9.8174768750000002E-2</v>
      </c>
      <c r="C1650" s="87">
        <f>AVERAGE(B$4:B1650)</f>
        <v>0.10386660042121945</v>
      </c>
    </row>
    <row r="1651" spans="1:3">
      <c r="A1651" s="94">
        <f t="shared" si="56"/>
        <v>1648</v>
      </c>
      <c r="B1651" s="87">
        <f t="shared" si="57"/>
        <v>9.8174768750000002E-2</v>
      </c>
      <c r="C1651" s="87">
        <f>AVERAGE(B$4:B1651)</f>
        <v>0.10386314663986555</v>
      </c>
    </row>
    <row r="1652" spans="1:3">
      <c r="A1652" s="94">
        <f t="shared" si="56"/>
        <v>1649</v>
      </c>
      <c r="B1652" s="87">
        <f t="shared" si="57"/>
        <v>9.8174768750000002E-2</v>
      </c>
      <c r="C1652" s="87">
        <f>AVERAGE(B$4:B1652)</f>
        <v>0.10385969704745206</v>
      </c>
    </row>
    <row r="1653" spans="1:3">
      <c r="A1653" s="94">
        <f t="shared" si="56"/>
        <v>1650</v>
      </c>
      <c r="B1653" s="87">
        <f t="shared" si="57"/>
        <v>9.8174768750000002E-2</v>
      </c>
      <c r="C1653" s="87">
        <f>AVERAGE(B$4:B1653)</f>
        <v>0.1038562516363627</v>
      </c>
    </row>
    <row r="1654" spans="1:3">
      <c r="A1654" s="94">
        <f t="shared" si="56"/>
        <v>1651</v>
      </c>
      <c r="B1654" s="87">
        <f t="shared" si="57"/>
        <v>9.8174768750000002E-2</v>
      </c>
      <c r="C1654" s="87">
        <f>AVERAGE(B$4:B1654)</f>
        <v>0.10385281039899966</v>
      </c>
    </row>
    <row r="1655" spans="1:3">
      <c r="A1655" s="94">
        <f t="shared" si="56"/>
        <v>1652</v>
      </c>
      <c r="B1655" s="87">
        <f t="shared" si="57"/>
        <v>9.8174768750000002E-2</v>
      </c>
      <c r="C1655" s="87">
        <f>AVERAGE(B$4:B1655)</f>
        <v>0.10384937332778356</v>
      </c>
    </row>
    <row r="1656" spans="1:3">
      <c r="A1656" s="94">
        <f t="shared" si="56"/>
        <v>1653</v>
      </c>
      <c r="B1656" s="87">
        <f t="shared" si="57"/>
        <v>9.8174768750000002E-2</v>
      </c>
      <c r="C1656" s="87">
        <f>AVERAGE(B$4:B1656)</f>
        <v>0.10384594041515331</v>
      </c>
    </row>
    <row r="1657" spans="1:3">
      <c r="A1657" s="94">
        <f t="shared" si="56"/>
        <v>1654</v>
      </c>
      <c r="B1657" s="87">
        <f t="shared" si="57"/>
        <v>9.8174768750000002E-2</v>
      </c>
      <c r="C1657" s="87">
        <f>AVERAGE(B$4:B1657)</f>
        <v>0.10384251165356616</v>
      </c>
    </row>
    <row r="1658" spans="1:3">
      <c r="A1658" s="94">
        <f t="shared" si="56"/>
        <v>1655</v>
      </c>
      <c r="B1658" s="87">
        <f t="shared" si="57"/>
        <v>9.8174768750000002E-2</v>
      </c>
      <c r="C1658" s="87">
        <f>AVERAGE(B$4:B1658)</f>
        <v>0.10383908703549755</v>
      </c>
    </row>
    <row r="1659" spans="1:3">
      <c r="A1659" s="94">
        <f t="shared" si="56"/>
        <v>1656</v>
      </c>
      <c r="B1659" s="87">
        <f t="shared" si="57"/>
        <v>9.8174768750000002E-2</v>
      </c>
      <c r="C1659" s="87">
        <f>AVERAGE(B$4:B1659)</f>
        <v>0.10383566655344108</v>
      </c>
    </row>
    <row r="1660" spans="1:3">
      <c r="A1660" s="94">
        <f t="shared" si="56"/>
        <v>1657</v>
      </c>
      <c r="B1660" s="87">
        <f t="shared" si="57"/>
        <v>9.8174768750000002E-2</v>
      </c>
      <c r="C1660" s="87">
        <f>AVERAGE(B$4:B1660)</f>
        <v>0.10383225019990852</v>
      </c>
    </row>
    <row r="1661" spans="1:3">
      <c r="A1661" s="94">
        <f t="shared" si="56"/>
        <v>1658</v>
      </c>
      <c r="B1661" s="87">
        <f t="shared" si="57"/>
        <v>9.8174768750000002E-2</v>
      </c>
      <c r="C1661" s="87">
        <f>AVERAGE(B$4:B1661)</f>
        <v>0.10382883796742969</v>
      </c>
    </row>
    <row r="1662" spans="1:3">
      <c r="A1662" s="94">
        <f t="shared" si="56"/>
        <v>1659</v>
      </c>
      <c r="B1662" s="87">
        <f t="shared" si="57"/>
        <v>9.8174768750000002E-2</v>
      </c>
      <c r="C1662" s="87">
        <f>AVERAGE(B$4:B1662)</f>
        <v>0.10382542984855239</v>
      </c>
    </row>
    <row r="1663" spans="1:3">
      <c r="A1663" s="94">
        <f t="shared" si="56"/>
        <v>1660</v>
      </c>
      <c r="B1663" s="87">
        <f t="shared" si="57"/>
        <v>9.8174768750000002E-2</v>
      </c>
      <c r="C1663" s="87">
        <f>AVERAGE(B$4:B1663)</f>
        <v>0.10382202583584242</v>
      </c>
    </row>
    <row r="1664" spans="1:3">
      <c r="A1664" s="94">
        <f t="shared" si="56"/>
        <v>1661</v>
      </c>
      <c r="B1664" s="87">
        <f t="shared" si="57"/>
        <v>9.8174768750000002E-2</v>
      </c>
      <c r="C1664" s="87">
        <f>AVERAGE(B$4:B1664)</f>
        <v>0.10381862592188346</v>
      </c>
    </row>
    <row r="1665" spans="1:3">
      <c r="A1665" s="94">
        <f t="shared" si="56"/>
        <v>1662</v>
      </c>
      <c r="B1665" s="87">
        <f t="shared" si="57"/>
        <v>9.8174768750000002E-2</v>
      </c>
      <c r="C1665" s="87">
        <f>AVERAGE(B$4:B1665)</f>
        <v>0.10381523009927703</v>
      </c>
    </row>
    <row r="1666" spans="1:3">
      <c r="A1666" s="94">
        <f t="shared" si="56"/>
        <v>1663</v>
      </c>
      <c r="B1666" s="87">
        <f t="shared" si="57"/>
        <v>9.8174768750000002E-2</v>
      </c>
      <c r="C1666" s="87">
        <f>AVERAGE(B$4:B1666)</f>
        <v>0.10381183836064246</v>
      </c>
    </row>
    <row r="1667" spans="1:3">
      <c r="A1667" s="94">
        <f t="shared" si="56"/>
        <v>1664</v>
      </c>
      <c r="B1667" s="87">
        <f t="shared" si="57"/>
        <v>9.8174768750000002E-2</v>
      </c>
      <c r="C1667" s="87">
        <f>AVERAGE(B$4:B1667)</f>
        <v>0.10380845069861684</v>
      </c>
    </row>
    <row r="1668" spans="1:3">
      <c r="A1668" s="94">
        <f t="shared" si="56"/>
        <v>1665</v>
      </c>
      <c r="B1668" s="87">
        <f t="shared" si="57"/>
        <v>9.8174768750000002E-2</v>
      </c>
      <c r="C1668" s="87">
        <f>AVERAGE(B$4:B1668)</f>
        <v>0.10380506710585491</v>
      </c>
    </row>
    <row r="1669" spans="1:3">
      <c r="A1669" s="94">
        <f t="shared" si="56"/>
        <v>1666</v>
      </c>
      <c r="B1669" s="87">
        <f t="shared" si="57"/>
        <v>9.8174768750000002E-2</v>
      </c>
      <c r="C1669" s="87">
        <f>AVERAGE(B$4:B1669)</f>
        <v>0.10380168757502907</v>
      </c>
    </row>
    <row r="1670" spans="1:3">
      <c r="A1670" s="94">
        <f t="shared" si="56"/>
        <v>1667</v>
      </c>
      <c r="B1670" s="87">
        <f t="shared" si="57"/>
        <v>9.8174768750000002E-2</v>
      </c>
      <c r="C1670" s="87">
        <f>AVERAGE(B$4:B1670)</f>
        <v>0.10379831209882928</v>
      </c>
    </row>
    <row r="1671" spans="1:3">
      <c r="A1671" s="94">
        <f t="shared" si="56"/>
        <v>1668</v>
      </c>
      <c r="B1671" s="87">
        <f t="shared" si="57"/>
        <v>9.8174768750000002E-2</v>
      </c>
      <c r="C1671" s="87">
        <f>AVERAGE(B$4:B1671)</f>
        <v>0.10379494066996309</v>
      </c>
    </row>
    <row r="1672" spans="1:3">
      <c r="A1672" s="94">
        <f t="shared" si="56"/>
        <v>1669</v>
      </c>
      <c r="B1672" s="87">
        <f t="shared" si="57"/>
        <v>9.8174768750000002E-2</v>
      </c>
      <c r="C1672" s="87">
        <f>AVERAGE(B$4:B1672)</f>
        <v>0.10379157328115543</v>
      </c>
    </row>
    <row r="1673" spans="1:3">
      <c r="A1673" s="94">
        <f t="shared" si="56"/>
        <v>1670</v>
      </c>
      <c r="B1673" s="87">
        <f t="shared" si="57"/>
        <v>9.8174768750000002E-2</v>
      </c>
      <c r="C1673" s="87">
        <f>AVERAGE(B$4:B1673)</f>
        <v>0.10378820992514876</v>
      </c>
    </row>
    <row r="1674" spans="1:3">
      <c r="A1674" s="94">
        <f t="shared" si="56"/>
        <v>1671</v>
      </c>
      <c r="B1674" s="87">
        <f t="shared" si="57"/>
        <v>9.8174768750000002E-2</v>
      </c>
      <c r="C1674" s="87">
        <f>AVERAGE(B$4:B1674)</f>
        <v>0.10378485059470283</v>
      </c>
    </row>
    <row r="1675" spans="1:3">
      <c r="A1675" s="94">
        <f t="shared" si="56"/>
        <v>1672</v>
      </c>
      <c r="B1675" s="87">
        <f t="shared" si="57"/>
        <v>9.8174768750000002E-2</v>
      </c>
      <c r="C1675" s="87">
        <f>AVERAGE(B$4:B1675)</f>
        <v>0.10378149528259474</v>
      </c>
    </row>
    <row r="1676" spans="1:3">
      <c r="A1676" s="94">
        <f t="shared" si="56"/>
        <v>1673</v>
      </c>
      <c r="B1676" s="87">
        <f t="shared" si="57"/>
        <v>9.8174768750000002E-2</v>
      </c>
      <c r="C1676" s="87">
        <f>AVERAGE(B$4:B1676)</f>
        <v>0.1037781439816189</v>
      </c>
    </row>
    <row r="1677" spans="1:3">
      <c r="A1677" s="94">
        <f t="shared" si="56"/>
        <v>1674</v>
      </c>
      <c r="B1677" s="87">
        <f t="shared" si="57"/>
        <v>9.8174768750000002E-2</v>
      </c>
      <c r="C1677" s="87">
        <f>AVERAGE(B$4:B1677)</f>
        <v>0.10377479668458686</v>
      </c>
    </row>
    <row r="1678" spans="1:3">
      <c r="A1678" s="94">
        <f t="shared" si="56"/>
        <v>1675</v>
      </c>
      <c r="B1678" s="87">
        <f t="shared" si="57"/>
        <v>9.8174768750000002E-2</v>
      </c>
      <c r="C1678" s="87">
        <f>AVERAGE(B$4:B1678)</f>
        <v>0.1037714533843274</v>
      </c>
    </row>
    <row r="1679" spans="1:3">
      <c r="A1679" s="94">
        <f t="shared" si="56"/>
        <v>1676</v>
      </c>
      <c r="B1679" s="87">
        <f t="shared" si="57"/>
        <v>9.8174768750000002E-2</v>
      </c>
      <c r="C1679" s="87">
        <f>AVERAGE(B$4:B1679)</f>
        <v>0.1037681140736864</v>
      </c>
    </row>
    <row r="1680" spans="1:3">
      <c r="A1680" s="94">
        <f t="shared" si="56"/>
        <v>1677</v>
      </c>
      <c r="B1680" s="87">
        <f t="shared" si="57"/>
        <v>9.8174768750000002E-2</v>
      </c>
      <c r="C1680" s="87">
        <f>AVERAGE(B$4:B1680)</f>
        <v>0.10376477874552678</v>
      </c>
    </row>
    <row r="1681" spans="1:3">
      <c r="A1681" s="94">
        <f t="shared" si="56"/>
        <v>1678</v>
      </c>
      <c r="B1681" s="87">
        <f t="shared" si="57"/>
        <v>9.8174768750000002E-2</v>
      </c>
      <c r="C1681" s="87">
        <f>AVERAGE(B$4:B1681)</f>
        <v>0.1037614473927285</v>
      </c>
    </row>
    <row r="1682" spans="1:3">
      <c r="A1682" s="94">
        <f t="shared" si="56"/>
        <v>1679</v>
      </c>
      <c r="B1682" s="87">
        <f t="shared" si="57"/>
        <v>9.8174768750000002E-2</v>
      </c>
      <c r="C1682" s="87">
        <f>AVERAGE(B$4:B1682)</f>
        <v>0.10375812000818845</v>
      </c>
    </row>
    <row r="1683" spans="1:3">
      <c r="A1683" s="94">
        <f t="shared" si="56"/>
        <v>1680</v>
      </c>
      <c r="B1683" s="87">
        <f t="shared" si="57"/>
        <v>9.8174768750000002E-2</v>
      </c>
      <c r="C1683" s="87">
        <f>AVERAGE(B$4:B1683)</f>
        <v>0.10375479658482048</v>
      </c>
    </row>
    <row r="1684" spans="1:3">
      <c r="A1684" s="94">
        <f t="shared" si="56"/>
        <v>1681</v>
      </c>
      <c r="B1684" s="87">
        <f t="shared" si="57"/>
        <v>9.8174768750000002E-2</v>
      </c>
      <c r="C1684" s="87">
        <f>AVERAGE(B$4:B1684)</f>
        <v>0.10375147711555527</v>
      </c>
    </row>
    <row r="1685" spans="1:3">
      <c r="A1685" s="94">
        <f t="shared" si="56"/>
        <v>1682</v>
      </c>
      <c r="B1685" s="87">
        <f t="shared" si="57"/>
        <v>9.8174768750000002E-2</v>
      </c>
      <c r="C1685" s="87">
        <f>AVERAGE(B$4:B1685)</f>
        <v>0.10374816159334031</v>
      </c>
    </row>
    <row r="1686" spans="1:3">
      <c r="A1686" s="94">
        <f t="shared" si="56"/>
        <v>1683</v>
      </c>
      <c r="B1686" s="87">
        <f t="shared" si="57"/>
        <v>9.8174768750000002E-2</v>
      </c>
      <c r="C1686" s="87">
        <f>AVERAGE(B$4:B1686)</f>
        <v>0.10374485001113987</v>
      </c>
    </row>
    <row r="1687" spans="1:3">
      <c r="A1687" s="94">
        <f t="shared" si="56"/>
        <v>1684</v>
      </c>
      <c r="B1687" s="87">
        <f t="shared" si="57"/>
        <v>9.8174768750000002E-2</v>
      </c>
      <c r="C1687" s="87">
        <f>AVERAGE(B$4:B1687)</f>
        <v>0.10374154236193492</v>
      </c>
    </row>
    <row r="1688" spans="1:3">
      <c r="A1688" s="94">
        <f t="shared" si="56"/>
        <v>1685</v>
      </c>
      <c r="B1688" s="87">
        <f t="shared" si="57"/>
        <v>9.8174768750000002E-2</v>
      </c>
      <c r="C1688" s="87">
        <f>AVERAGE(B$4:B1688)</f>
        <v>0.10373823863872308</v>
      </c>
    </row>
    <row r="1689" spans="1:3">
      <c r="A1689" s="94">
        <f t="shared" si="56"/>
        <v>1686</v>
      </c>
      <c r="B1689" s="87">
        <f t="shared" si="57"/>
        <v>9.8174768750000002E-2</v>
      </c>
      <c r="C1689" s="87">
        <f>AVERAGE(B$4:B1689)</f>
        <v>0.10373493883451862</v>
      </c>
    </row>
    <row r="1690" spans="1:3">
      <c r="A1690" s="94">
        <f t="shared" si="56"/>
        <v>1687</v>
      </c>
      <c r="B1690" s="87">
        <f t="shared" si="57"/>
        <v>9.8174768750000002E-2</v>
      </c>
      <c r="C1690" s="87">
        <f>AVERAGE(B$4:B1690)</f>
        <v>0.10373164294235233</v>
      </c>
    </row>
    <row r="1691" spans="1:3">
      <c r="A1691" s="94">
        <f t="shared" si="56"/>
        <v>1688</v>
      </c>
      <c r="B1691" s="87">
        <f t="shared" si="57"/>
        <v>9.8174768750000002E-2</v>
      </c>
      <c r="C1691" s="87">
        <f>AVERAGE(B$4:B1691)</f>
        <v>0.10372835095527157</v>
      </c>
    </row>
    <row r="1692" spans="1:3">
      <c r="A1692" s="94">
        <f t="shared" si="56"/>
        <v>1689</v>
      </c>
      <c r="B1692" s="87">
        <f t="shared" si="57"/>
        <v>9.8174768750000002E-2</v>
      </c>
      <c r="C1692" s="87">
        <f>AVERAGE(B$4:B1692)</f>
        <v>0.10372506286634008</v>
      </c>
    </row>
    <row r="1693" spans="1:3">
      <c r="A1693" s="94">
        <f t="shared" si="56"/>
        <v>1690</v>
      </c>
      <c r="B1693" s="87">
        <f t="shared" si="57"/>
        <v>9.8174768750000002E-2</v>
      </c>
      <c r="C1693" s="87">
        <f>AVERAGE(B$4:B1693)</f>
        <v>0.1037217786686381</v>
      </c>
    </row>
    <row r="1694" spans="1:3">
      <c r="A1694" s="94">
        <f t="shared" si="56"/>
        <v>1691</v>
      </c>
      <c r="B1694" s="87">
        <f t="shared" si="57"/>
        <v>9.8174768750000002E-2</v>
      </c>
      <c r="C1694" s="87">
        <f>AVERAGE(B$4:B1694)</f>
        <v>0.10371849835526221</v>
      </c>
    </row>
    <row r="1695" spans="1:3">
      <c r="A1695" s="94">
        <f t="shared" si="56"/>
        <v>1692</v>
      </c>
      <c r="B1695" s="87">
        <f t="shared" si="57"/>
        <v>9.8174768750000002E-2</v>
      </c>
      <c r="C1695" s="87">
        <f>AVERAGE(B$4:B1695)</f>
        <v>0.10371522191932529</v>
      </c>
    </row>
    <row r="1696" spans="1:3">
      <c r="A1696" s="94">
        <f t="shared" si="56"/>
        <v>1693</v>
      </c>
      <c r="B1696" s="87">
        <f t="shared" si="57"/>
        <v>9.8174768750000002E-2</v>
      </c>
      <c r="C1696" s="87">
        <f>AVERAGE(B$4:B1696)</f>
        <v>0.10371194935395653</v>
      </c>
    </row>
    <row r="1697" spans="1:3">
      <c r="A1697" s="94">
        <f t="shared" si="56"/>
        <v>1694</v>
      </c>
      <c r="B1697" s="87">
        <f t="shared" si="57"/>
        <v>9.8174768750000002E-2</v>
      </c>
      <c r="C1697" s="87">
        <f>AVERAGE(B$4:B1697)</f>
        <v>0.10370868065230129</v>
      </c>
    </row>
    <row r="1698" spans="1:3">
      <c r="A1698" s="94">
        <f t="shared" si="56"/>
        <v>1695</v>
      </c>
      <c r="B1698" s="87">
        <f t="shared" si="57"/>
        <v>9.8174768750000002E-2</v>
      </c>
      <c r="C1698" s="87">
        <f>AVERAGE(B$4:B1698)</f>
        <v>0.10370541580752117</v>
      </c>
    </row>
    <row r="1699" spans="1:3">
      <c r="A1699" s="94">
        <f t="shared" si="56"/>
        <v>1696</v>
      </c>
      <c r="B1699" s="87">
        <f t="shared" si="57"/>
        <v>9.8174768750000002E-2</v>
      </c>
      <c r="C1699" s="87">
        <f>AVERAGE(B$4:B1699)</f>
        <v>0.10370215481279386</v>
      </c>
    </row>
    <row r="1700" spans="1:3">
      <c r="A1700" s="94">
        <f t="shared" si="56"/>
        <v>1697</v>
      </c>
      <c r="B1700" s="87">
        <f t="shared" si="57"/>
        <v>9.8174768750000002E-2</v>
      </c>
      <c r="C1700" s="87">
        <f>AVERAGE(B$4:B1700)</f>
        <v>0.10369889766131313</v>
      </c>
    </row>
    <row r="1701" spans="1:3">
      <c r="A1701" s="94">
        <f t="shared" si="56"/>
        <v>1698</v>
      </c>
      <c r="B1701" s="87">
        <f t="shared" si="57"/>
        <v>9.8174768750000002E-2</v>
      </c>
      <c r="C1701" s="87">
        <f>AVERAGE(B$4:B1701)</f>
        <v>0.10369564434628881</v>
      </c>
    </row>
    <row r="1702" spans="1:3">
      <c r="A1702" s="94">
        <f t="shared" si="56"/>
        <v>1699</v>
      </c>
      <c r="B1702" s="87">
        <f t="shared" si="57"/>
        <v>9.8174768750000002E-2</v>
      </c>
      <c r="C1702" s="87">
        <f>AVERAGE(B$4:B1702)</f>
        <v>0.10369239486094667</v>
      </c>
    </row>
    <row r="1703" spans="1:3">
      <c r="A1703" s="94">
        <f t="shared" ref="A1703:A1766" si="58">A1702+1</f>
        <v>1700</v>
      </c>
      <c r="B1703" s="87">
        <f t="shared" ref="B1703:B1766" si="59">B1702</f>
        <v>9.8174768750000002E-2</v>
      </c>
      <c r="C1703" s="87">
        <f>AVERAGE(B$4:B1703)</f>
        <v>0.10368914919852847</v>
      </c>
    </row>
    <row r="1704" spans="1:3">
      <c r="A1704" s="94">
        <f t="shared" si="58"/>
        <v>1701</v>
      </c>
      <c r="B1704" s="87">
        <f t="shared" si="59"/>
        <v>9.8174768750000002E-2</v>
      </c>
      <c r="C1704" s="87">
        <f>AVERAGE(B$4:B1704)</f>
        <v>0.10368590735229181</v>
      </c>
    </row>
    <row r="1705" spans="1:3">
      <c r="A1705" s="94">
        <f t="shared" si="58"/>
        <v>1702</v>
      </c>
      <c r="B1705" s="87">
        <f t="shared" si="59"/>
        <v>9.8174768750000002E-2</v>
      </c>
      <c r="C1705" s="87">
        <f>AVERAGE(B$4:B1705)</f>
        <v>0.10368266931551022</v>
      </c>
    </row>
    <row r="1706" spans="1:3">
      <c r="A1706" s="94">
        <f t="shared" si="58"/>
        <v>1703</v>
      </c>
      <c r="B1706" s="87">
        <f t="shared" si="59"/>
        <v>9.8174768750000002E-2</v>
      </c>
      <c r="C1706" s="87">
        <f>AVERAGE(B$4:B1706)</f>
        <v>0.10367943508147293</v>
      </c>
    </row>
    <row r="1707" spans="1:3">
      <c r="A1707" s="94">
        <f t="shared" si="58"/>
        <v>1704</v>
      </c>
      <c r="B1707" s="87">
        <f t="shared" si="59"/>
        <v>9.8174768750000002E-2</v>
      </c>
      <c r="C1707" s="87">
        <f>AVERAGE(B$4:B1707)</f>
        <v>0.10367620464348497</v>
      </c>
    </row>
    <row r="1708" spans="1:3">
      <c r="A1708" s="94">
        <f t="shared" si="58"/>
        <v>1705</v>
      </c>
      <c r="B1708" s="87">
        <f t="shared" si="59"/>
        <v>9.8174768750000002E-2</v>
      </c>
      <c r="C1708" s="87">
        <f>AVERAGE(B$4:B1708)</f>
        <v>0.10367297799486709</v>
      </c>
    </row>
    <row r="1709" spans="1:3">
      <c r="A1709" s="94">
        <f t="shared" si="58"/>
        <v>1706</v>
      </c>
      <c r="B1709" s="87">
        <f t="shared" si="59"/>
        <v>9.8174768750000002E-2</v>
      </c>
      <c r="C1709" s="87">
        <f>AVERAGE(B$4:B1709)</f>
        <v>0.10366975512895567</v>
      </c>
    </row>
    <row r="1710" spans="1:3">
      <c r="A1710" s="94">
        <f t="shared" si="58"/>
        <v>1707</v>
      </c>
      <c r="B1710" s="87">
        <f t="shared" si="59"/>
        <v>9.8174768750000002E-2</v>
      </c>
      <c r="C1710" s="87">
        <f>AVERAGE(B$4:B1710)</f>
        <v>0.10366653603910274</v>
      </c>
    </row>
    <row r="1711" spans="1:3">
      <c r="A1711" s="94">
        <f t="shared" si="58"/>
        <v>1708</v>
      </c>
      <c r="B1711" s="87">
        <f t="shared" si="59"/>
        <v>9.8174768750000002E-2</v>
      </c>
      <c r="C1711" s="87">
        <f>AVERAGE(B$4:B1711)</f>
        <v>0.10366332071867586</v>
      </c>
    </row>
    <row r="1712" spans="1:3">
      <c r="A1712" s="94">
        <f t="shared" si="58"/>
        <v>1709</v>
      </c>
      <c r="B1712" s="87">
        <f t="shared" si="59"/>
        <v>9.8174768750000002E-2</v>
      </c>
      <c r="C1712" s="87">
        <f>AVERAGE(B$4:B1712)</f>
        <v>0.10366010916105815</v>
      </c>
    </row>
    <row r="1713" spans="1:3">
      <c r="A1713" s="94">
        <f t="shared" si="58"/>
        <v>1710</v>
      </c>
      <c r="B1713" s="87">
        <f t="shared" si="59"/>
        <v>9.8174768750000002E-2</v>
      </c>
      <c r="C1713" s="87">
        <f>AVERAGE(B$4:B1713)</f>
        <v>0.10365690135964817</v>
      </c>
    </row>
    <row r="1714" spans="1:3">
      <c r="A1714" s="94">
        <f t="shared" si="58"/>
        <v>1711</v>
      </c>
      <c r="B1714" s="87">
        <f t="shared" si="59"/>
        <v>9.8174768750000002E-2</v>
      </c>
      <c r="C1714" s="87">
        <f>AVERAGE(B$4:B1714)</f>
        <v>0.10365369730785995</v>
      </c>
    </row>
    <row r="1715" spans="1:3">
      <c r="A1715" s="94">
        <f t="shared" si="58"/>
        <v>1712</v>
      </c>
      <c r="B1715" s="87">
        <f t="shared" si="59"/>
        <v>9.8174768750000002E-2</v>
      </c>
      <c r="C1715" s="87">
        <f>AVERAGE(B$4:B1715)</f>
        <v>0.10365049699912288</v>
      </c>
    </row>
    <row r="1716" spans="1:3">
      <c r="A1716" s="94">
        <f t="shared" si="58"/>
        <v>1713</v>
      </c>
      <c r="B1716" s="87">
        <f t="shared" si="59"/>
        <v>9.8174768750000002E-2</v>
      </c>
      <c r="C1716" s="87">
        <f>AVERAGE(B$4:B1716)</f>
        <v>0.10364730042688171</v>
      </c>
    </row>
    <row r="1717" spans="1:3">
      <c r="A1717" s="94">
        <f t="shared" si="58"/>
        <v>1714</v>
      </c>
      <c r="B1717" s="87">
        <f t="shared" si="59"/>
        <v>9.8174768750000002E-2</v>
      </c>
      <c r="C1717" s="87">
        <f>AVERAGE(B$4:B1717)</f>
        <v>0.10364410758459648</v>
      </c>
    </row>
    <row r="1718" spans="1:3">
      <c r="A1718" s="94">
        <f t="shared" si="58"/>
        <v>1715</v>
      </c>
      <c r="B1718" s="87">
        <f t="shared" si="59"/>
        <v>9.8174768750000002E-2</v>
      </c>
      <c r="C1718" s="87">
        <f>AVERAGE(B$4:B1718)</f>
        <v>0.10364091846574248</v>
      </c>
    </row>
    <row r="1719" spans="1:3">
      <c r="A1719" s="94">
        <f t="shared" si="58"/>
        <v>1716</v>
      </c>
      <c r="B1719" s="87">
        <f t="shared" si="59"/>
        <v>9.8174768750000002E-2</v>
      </c>
      <c r="C1719" s="87">
        <f>AVERAGE(B$4:B1719)</f>
        <v>0.10363773306381024</v>
      </c>
    </row>
    <row r="1720" spans="1:3">
      <c r="A1720" s="94">
        <f t="shared" si="58"/>
        <v>1717</v>
      </c>
      <c r="B1720" s="87">
        <f t="shared" si="59"/>
        <v>9.8174768750000002E-2</v>
      </c>
      <c r="C1720" s="87">
        <f>AVERAGE(B$4:B1720)</f>
        <v>0.1036345513723054</v>
      </c>
    </row>
    <row r="1721" spans="1:3">
      <c r="A1721" s="94">
        <f t="shared" si="58"/>
        <v>1718</v>
      </c>
      <c r="B1721" s="87">
        <f t="shared" si="59"/>
        <v>9.8174768750000002E-2</v>
      </c>
      <c r="C1721" s="87">
        <f>AVERAGE(B$4:B1721)</f>
        <v>0.10363137338474876</v>
      </c>
    </row>
    <row r="1722" spans="1:3">
      <c r="A1722" s="94">
        <f t="shared" si="58"/>
        <v>1719</v>
      </c>
      <c r="B1722" s="87">
        <f t="shared" si="59"/>
        <v>9.8174768750000002E-2</v>
      </c>
      <c r="C1722" s="87">
        <f>AVERAGE(B$4:B1722)</f>
        <v>0.10362819909467619</v>
      </c>
    </row>
    <row r="1723" spans="1:3">
      <c r="A1723" s="94">
        <f t="shared" si="58"/>
        <v>1720</v>
      </c>
      <c r="B1723" s="87">
        <f t="shared" si="59"/>
        <v>9.8174768750000002E-2</v>
      </c>
      <c r="C1723" s="87">
        <f>AVERAGE(B$4:B1723)</f>
        <v>0.10362502849563858</v>
      </c>
    </row>
    <row r="1724" spans="1:3">
      <c r="A1724" s="94">
        <f t="shared" si="58"/>
        <v>1721</v>
      </c>
      <c r="B1724" s="87">
        <f t="shared" si="59"/>
        <v>9.8174768750000002E-2</v>
      </c>
      <c r="C1724" s="87">
        <f>AVERAGE(B$4:B1724)</f>
        <v>0.10362186158120183</v>
      </c>
    </row>
    <row r="1725" spans="1:3">
      <c r="A1725" s="94">
        <f t="shared" si="58"/>
        <v>1722</v>
      </c>
      <c r="B1725" s="87">
        <f t="shared" si="59"/>
        <v>9.8174768750000002E-2</v>
      </c>
      <c r="C1725" s="87">
        <f>AVERAGE(B$4:B1725)</f>
        <v>0.10361869834494679</v>
      </c>
    </row>
    <row r="1726" spans="1:3">
      <c r="A1726" s="94">
        <f t="shared" si="58"/>
        <v>1723</v>
      </c>
      <c r="B1726" s="87">
        <f t="shared" si="59"/>
        <v>9.8174768750000002E-2</v>
      </c>
      <c r="C1726" s="87">
        <f>AVERAGE(B$4:B1726)</f>
        <v>0.10361553878046915</v>
      </c>
    </row>
    <row r="1727" spans="1:3">
      <c r="A1727" s="94">
        <f t="shared" si="58"/>
        <v>1724</v>
      </c>
      <c r="B1727" s="87">
        <f t="shared" si="59"/>
        <v>9.8174768750000002E-2</v>
      </c>
      <c r="C1727" s="87">
        <f>AVERAGE(B$4:B1727)</f>
        <v>0.10361238288137956</v>
      </c>
    </row>
    <row r="1728" spans="1:3">
      <c r="A1728" s="94">
        <f t="shared" si="58"/>
        <v>1725</v>
      </c>
      <c r="B1728" s="87">
        <f t="shared" si="59"/>
        <v>9.8174768750000002E-2</v>
      </c>
      <c r="C1728" s="87">
        <f>AVERAGE(B$4:B1728)</f>
        <v>0.1036092306413034</v>
      </c>
    </row>
    <row r="1729" spans="1:3">
      <c r="A1729" s="94">
        <f t="shared" si="58"/>
        <v>1726</v>
      </c>
      <c r="B1729" s="87">
        <f t="shared" si="59"/>
        <v>9.8174768750000002E-2</v>
      </c>
      <c r="C1729" s="87">
        <f>AVERAGE(B$4:B1729)</f>
        <v>0.10360608205388086</v>
      </c>
    </row>
    <row r="1730" spans="1:3">
      <c r="A1730" s="94">
        <f t="shared" si="58"/>
        <v>1727</v>
      </c>
      <c r="B1730" s="87">
        <f t="shared" si="59"/>
        <v>9.8174768750000002E-2</v>
      </c>
      <c r="C1730" s="87">
        <f>AVERAGE(B$4:B1730)</f>
        <v>0.10360293711276686</v>
      </c>
    </row>
    <row r="1731" spans="1:3">
      <c r="A1731" s="94">
        <f t="shared" si="58"/>
        <v>1728</v>
      </c>
      <c r="B1731" s="87">
        <f t="shared" si="59"/>
        <v>9.8174768750000002E-2</v>
      </c>
      <c r="C1731" s="87">
        <f>AVERAGE(B$4:B1731)</f>
        <v>0.10359979581163099</v>
      </c>
    </row>
    <row r="1732" spans="1:3">
      <c r="A1732" s="94">
        <f t="shared" si="58"/>
        <v>1729</v>
      </c>
      <c r="B1732" s="87">
        <f t="shared" si="59"/>
        <v>9.8174768750000002E-2</v>
      </c>
      <c r="C1732" s="87">
        <f>AVERAGE(B$4:B1732)</f>
        <v>0.10359665814415753</v>
      </c>
    </row>
    <row r="1733" spans="1:3">
      <c r="A1733" s="94">
        <f t="shared" si="58"/>
        <v>1730</v>
      </c>
      <c r="B1733" s="87">
        <f t="shared" si="59"/>
        <v>9.8174768750000002E-2</v>
      </c>
      <c r="C1733" s="87">
        <f>AVERAGE(B$4:B1733)</f>
        <v>0.10359352410404529</v>
      </c>
    </row>
    <row r="1734" spans="1:3">
      <c r="A1734" s="94">
        <f t="shared" si="58"/>
        <v>1731</v>
      </c>
      <c r="B1734" s="87">
        <f t="shared" si="59"/>
        <v>9.8174768750000002E-2</v>
      </c>
      <c r="C1734" s="87">
        <f>AVERAGE(B$4:B1734)</f>
        <v>0.10359039368500772</v>
      </c>
    </row>
    <row r="1735" spans="1:3">
      <c r="A1735" s="94">
        <f t="shared" si="58"/>
        <v>1732</v>
      </c>
      <c r="B1735" s="87">
        <f t="shared" si="59"/>
        <v>9.8174768750000002E-2</v>
      </c>
      <c r="C1735" s="87">
        <f>AVERAGE(B$4:B1735)</f>
        <v>0.10358726688077272</v>
      </c>
    </row>
    <row r="1736" spans="1:3">
      <c r="A1736" s="94">
        <f t="shared" si="58"/>
        <v>1733</v>
      </c>
      <c r="B1736" s="87">
        <f t="shared" si="59"/>
        <v>9.8174768750000002E-2</v>
      </c>
      <c r="C1736" s="87">
        <f>AVERAGE(B$4:B1736)</f>
        <v>0.10358414368508272</v>
      </c>
    </row>
    <row r="1737" spans="1:3">
      <c r="A1737" s="94">
        <f t="shared" si="58"/>
        <v>1734</v>
      </c>
      <c r="B1737" s="87">
        <f t="shared" si="59"/>
        <v>9.8174768750000002E-2</v>
      </c>
      <c r="C1737" s="87">
        <f>AVERAGE(B$4:B1737)</f>
        <v>0.10358102409169455</v>
      </c>
    </row>
    <row r="1738" spans="1:3">
      <c r="A1738" s="94">
        <f t="shared" si="58"/>
        <v>1735</v>
      </c>
      <c r="B1738" s="87">
        <f t="shared" si="59"/>
        <v>9.8174768750000002E-2</v>
      </c>
      <c r="C1738" s="87">
        <f>AVERAGE(B$4:B1738)</f>
        <v>0.10357790809437946</v>
      </c>
    </row>
    <row r="1739" spans="1:3">
      <c r="A1739" s="94">
        <f t="shared" si="58"/>
        <v>1736</v>
      </c>
      <c r="B1739" s="87">
        <f t="shared" si="59"/>
        <v>9.8174768750000002E-2</v>
      </c>
      <c r="C1739" s="87">
        <f>AVERAGE(B$4:B1739)</f>
        <v>0.10357479568692302</v>
      </c>
    </row>
    <row r="1740" spans="1:3">
      <c r="A1740" s="94">
        <f t="shared" si="58"/>
        <v>1737</v>
      </c>
      <c r="B1740" s="87">
        <f t="shared" si="59"/>
        <v>9.8174768750000002E-2</v>
      </c>
      <c r="C1740" s="87">
        <f>AVERAGE(B$4:B1740)</f>
        <v>0.10357168686312512</v>
      </c>
    </row>
    <row r="1741" spans="1:3">
      <c r="A1741" s="94">
        <f t="shared" si="58"/>
        <v>1738</v>
      </c>
      <c r="B1741" s="87">
        <f t="shared" si="59"/>
        <v>9.8174768750000002E-2</v>
      </c>
      <c r="C1741" s="87">
        <f>AVERAGE(B$4:B1741)</f>
        <v>0.10356858161679997</v>
      </c>
    </row>
    <row r="1742" spans="1:3">
      <c r="A1742" s="94">
        <f t="shared" si="58"/>
        <v>1739</v>
      </c>
      <c r="B1742" s="87">
        <f t="shared" si="59"/>
        <v>9.8174768750000002E-2</v>
      </c>
      <c r="C1742" s="87">
        <f>AVERAGE(B$4:B1742)</f>
        <v>0.10356547994177594</v>
      </c>
    </row>
    <row r="1743" spans="1:3">
      <c r="A1743" s="94">
        <f t="shared" si="58"/>
        <v>1740</v>
      </c>
      <c r="B1743" s="87">
        <f t="shared" si="59"/>
        <v>9.8174768750000002E-2</v>
      </c>
      <c r="C1743" s="87">
        <f>AVERAGE(B$4:B1743)</f>
        <v>0.1035623818318956</v>
      </c>
    </row>
    <row r="1744" spans="1:3">
      <c r="A1744" s="94">
        <f t="shared" si="58"/>
        <v>1741</v>
      </c>
      <c r="B1744" s="87">
        <f t="shared" si="59"/>
        <v>9.8174768750000002E-2</v>
      </c>
      <c r="C1744" s="87">
        <f>AVERAGE(B$4:B1744)</f>
        <v>0.10355928728101571</v>
      </c>
    </row>
    <row r="1745" spans="1:3">
      <c r="A1745" s="94">
        <f t="shared" si="58"/>
        <v>1742</v>
      </c>
      <c r="B1745" s="87">
        <f t="shared" si="59"/>
        <v>9.8174768750000002E-2</v>
      </c>
      <c r="C1745" s="87">
        <f>AVERAGE(B$4:B1745)</f>
        <v>0.10355619628300708</v>
      </c>
    </row>
    <row r="1746" spans="1:3">
      <c r="A1746" s="94">
        <f t="shared" si="58"/>
        <v>1743</v>
      </c>
      <c r="B1746" s="87">
        <f t="shared" si="59"/>
        <v>9.8174768750000002E-2</v>
      </c>
      <c r="C1746" s="87">
        <f>AVERAGE(B$4:B1746)</f>
        <v>0.10355310883175464</v>
      </c>
    </row>
    <row r="1747" spans="1:3">
      <c r="A1747" s="94">
        <f t="shared" si="58"/>
        <v>1744</v>
      </c>
      <c r="B1747" s="87">
        <f t="shared" si="59"/>
        <v>9.8174768750000002E-2</v>
      </c>
      <c r="C1747" s="87">
        <f>AVERAGE(B$4:B1747)</f>
        <v>0.10355002492115731</v>
      </c>
    </row>
    <row r="1748" spans="1:3">
      <c r="A1748" s="94">
        <f t="shared" si="58"/>
        <v>1745</v>
      </c>
      <c r="B1748" s="87">
        <f t="shared" si="59"/>
        <v>9.8174768750000002E-2</v>
      </c>
      <c r="C1748" s="87">
        <f>AVERAGE(B$4:B1748)</f>
        <v>0.10354694454512799</v>
      </c>
    </row>
    <row r="1749" spans="1:3">
      <c r="A1749" s="94">
        <f t="shared" si="58"/>
        <v>1746</v>
      </c>
      <c r="B1749" s="87">
        <f t="shared" si="59"/>
        <v>9.8174768750000002E-2</v>
      </c>
      <c r="C1749" s="87">
        <f>AVERAGE(B$4:B1749)</f>
        <v>0.10354386769759355</v>
      </c>
    </row>
    <row r="1750" spans="1:3">
      <c r="A1750" s="94">
        <f t="shared" si="58"/>
        <v>1747</v>
      </c>
      <c r="B1750" s="87">
        <f t="shared" si="59"/>
        <v>9.8174768750000002E-2</v>
      </c>
      <c r="C1750" s="87">
        <f>AVERAGE(B$4:B1750)</f>
        <v>0.10354079437249475</v>
      </c>
    </row>
    <row r="1751" spans="1:3">
      <c r="A1751" s="94">
        <f t="shared" si="58"/>
        <v>1748</v>
      </c>
      <c r="B1751" s="87">
        <f t="shared" si="59"/>
        <v>9.8174768750000002E-2</v>
      </c>
      <c r="C1751" s="87">
        <f>AVERAGE(B$4:B1751)</f>
        <v>0.10353772456378624</v>
      </c>
    </row>
    <row r="1752" spans="1:3">
      <c r="A1752" s="94">
        <f t="shared" si="58"/>
        <v>1749</v>
      </c>
      <c r="B1752" s="87">
        <f t="shared" si="59"/>
        <v>9.8174768750000002E-2</v>
      </c>
      <c r="C1752" s="87">
        <f>AVERAGE(B$4:B1752)</f>
        <v>0.10353465826543644</v>
      </c>
    </row>
    <row r="1753" spans="1:3">
      <c r="A1753" s="94">
        <f t="shared" si="58"/>
        <v>1750</v>
      </c>
      <c r="B1753" s="87">
        <f t="shared" si="59"/>
        <v>9.8174768750000002E-2</v>
      </c>
      <c r="C1753" s="87">
        <f>AVERAGE(B$4:B1753)</f>
        <v>0.10353159547142762</v>
      </c>
    </row>
    <row r="1754" spans="1:3">
      <c r="A1754" s="94">
        <f t="shared" si="58"/>
        <v>1751</v>
      </c>
      <c r="B1754" s="87">
        <f t="shared" si="59"/>
        <v>9.8174768750000002E-2</v>
      </c>
      <c r="C1754" s="87">
        <f>AVERAGE(B$4:B1754)</f>
        <v>0.10352853617575576</v>
      </c>
    </row>
    <row r="1755" spans="1:3">
      <c r="A1755" s="94">
        <f t="shared" si="58"/>
        <v>1752</v>
      </c>
      <c r="B1755" s="87">
        <f t="shared" si="59"/>
        <v>9.8174768750000002E-2</v>
      </c>
      <c r="C1755" s="87">
        <f>AVERAGE(B$4:B1755)</f>
        <v>0.10352548037243056</v>
      </c>
    </row>
    <row r="1756" spans="1:3">
      <c r="A1756" s="94">
        <f t="shared" si="58"/>
        <v>1753</v>
      </c>
      <c r="B1756" s="87">
        <f t="shared" si="59"/>
        <v>9.8174768750000002E-2</v>
      </c>
      <c r="C1756" s="87">
        <f>AVERAGE(B$4:B1756)</f>
        <v>0.10352242805547537</v>
      </c>
    </row>
    <row r="1757" spans="1:3">
      <c r="A1757" s="94">
        <f t="shared" si="58"/>
        <v>1754</v>
      </c>
      <c r="B1757" s="87">
        <f t="shared" si="59"/>
        <v>9.8174768750000002E-2</v>
      </c>
      <c r="C1757" s="87">
        <f>AVERAGE(B$4:B1757)</f>
        <v>0.10351937921892722</v>
      </c>
    </row>
    <row r="1758" spans="1:3">
      <c r="A1758" s="94">
        <f t="shared" si="58"/>
        <v>1755</v>
      </c>
      <c r="B1758" s="87">
        <f t="shared" si="59"/>
        <v>9.8174768750000002E-2</v>
      </c>
      <c r="C1758" s="87">
        <f>AVERAGE(B$4:B1758)</f>
        <v>0.10351633385683666</v>
      </c>
    </row>
    <row r="1759" spans="1:3">
      <c r="A1759" s="94">
        <f t="shared" si="58"/>
        <v>1756</v>
      </c>
      <c r="B1759" s="87">
        <f t="shared" si="59"/>
        <v>9.8174768750000002E-2</v>
      </c>
      <c r="C1759" s="87">
        <f>AVERAGE(B$4:B1759)</f>
        <v>0.10351329196326783</v>
      </c>
    </row>
    <row r="1760" spans="1:3">
      <c r="A1760" s="94">
        <f t="shared" si="58"/>
        <v>1757</v>
      </c>
      <c r="B1760" s="87">
        <f t="shared" si="59"/>
        <v>9.8174768750000002E-2</v>
      </c>
      <c r="C1760" s="87">
        <f>AVERAGE(B$4:B1760)</f>
        <v>0.10351025353229842</v>
      </c>
    </row>
    <row r="1761" spans="1:3">
      <c r="A1761" s="94">
        <f t="shared" si="58"/>
        <v>1758</v>
      </c>
      <c r="B1761" s="87">
        <f t="shared" si="59"/>
        <v>9.8174768750000002E-2</v>
      </c>
      <c r="C1761" s="87">
        <f>AVERAGE(B$4:B1761)</f>
        <v>0.10350721855801953</v>
      </c>
    </row>
    <row r="1762" spans="1:3">
      <c r="A1762" s="94">
        <f t="shared" si="58"/>
        <v>1759</v>
      </c>
      <c r="B1762" s="87">
        <f t="shared" si="59"/>
        <v>9.8174768750000002E-2</v>
      </c>
      <c r="C1762" s="87">
        <f>AVERAGE(B$4:B1762)</f>
        <v>0.10350418703453572</v>
      </c>
    </row>
    <row r="1763" spans="1:3">
      <c r="A1763" s="94">
        <f t="shared" si="58"/>
        <v>1760</v>
      </c>
      <c r="B1763" s="87">
        <f t="shared" si="59"/>
        <v>9.8174768750000002E-2</v>
      </c>
      <c r="C1763" s="87">
        <f>AVERAGE(B$4:B1763)</f>
        <v>0.10350115895596496</v>
      </c>
    </row>
    <row r="1764" spans="1:3">
      <c r="A1764" s="94">
        <f t="shared" si="58"/>
        <v>1761</v>
      </c>
      <c r="B1764" s="87">
        <f t="shared" si="59"/>
        <v>9.8174768750000002E-2</v>
      </c>
      <c r="C1764" s="87">
        <f>AVERAGE(B$4:B1764)</f>
        <v>0.10349813431643858</v>
      </c>
    </row>
    <row r="1765" spans="1:3">
      <c r="A1765" s="94">
        <f t="shared" si="58"/>
        <v>1762</v>
      </c>
      <c r="B1765" s="87">
        <f t="shared" si="59"/>
        <v>9.8174768750000002E-2</v>
      </c>
      <c r="C1765" s="87">
        <f>AVERAGE(B$4:B1765)</f>
        <v>0.10349511311010121</v>
      </c>
    </row>
    <row r="1766" spans="1:3">
      <c r="A1766" s="94">
        <f t="shared" si="58"/>
        <v>1763</v>
      </c>
      <c r="B1766" s="87">
        <f t="shared" si="59"/>
        <v>9.8174768750000002E-2</v>
      </c>
      <c r="C1766" s="87">
        <f>AVERAGE(B$4:B1766)</f>
        <v>0.10349209533111078</v>
      </c>
    </row>
    <row r="1767" spans="1:3">
      <c r="A1767" s="94">
        <f t="shared" ref="A1767:A1830" si="60">A1766+1</f>
        <v>1764</v>
      </c>
      <c r="B1767" s="87">
        <f t="shared" ref="B1767:B1830" si="61">B1766</f>
        <v>9.8174768750000002E-2</v>
      </c>
      <c r="C1767" s="87">
        <f>AVERAGE(B$4:B1767)</f>
        <v>0.1034890809736385</v>
      </c>
    </row>
    <row r="1768" spans="1:3">
      <c r="A1768" s="94">
        <f t="shared" si="60"/>
        <v>1765</v>
      </c>
      <c r="B1768" s="87">
        <f t="shared" si="61"/>
        <v>9.8174768750000002E-2</v>
      </c>
      <c r="C1768" s="87">
        <f>AVERAGE(B$4:B1768)</f>
        <v>0.10348607003186873</v>
      </c>
    </row>
    <row r="1769" spans="1:3">
      <c r="A1769" s="94">
        <f t="shared" si="60"/>
        <v>1766</v>
      </c>
      <c r="B1769" s="87">
        <f t="shared" si="61"/>
        <v>9.8174768750000002E-2</v>
      </c>
      <c r="C1769" s="87">
        <f>AVERAGE(B$4:B1769)</f>
        <v>0.10348306249999904</v>
      </c>
    </row>
    <row r="1770" spans="1:3">
      <c r="A1770" s="94">
        <f t="shared" si="60"/>
        <v>1767</v>
      </c>
      <c r="B1770" s="87">
        <f t="shared" si="61"/>
        <v>9.8174768750000002E-2</v>
      </c>
      <c r="C1770" s="87">
        <f>AVERAGE(B$4:B1770)</f>
        <v>0.10348005837224013</v>
      </c>
    </row>
    <row r="1771" spans="1:3">
      <c r="A1771" s="94">
        <f t="shared" si="60"/>
        <v>1768</v>
      </c>
      <c r="B1771" s="87">
        <f t="shared" si="61"/>
        <v>9.8174768750000002E-2</v>
      </c>
      <c r="C1771" s="87">
        <f>AVERAGE(B$4:B1771)</f>
        <v>0.10347705764281578</v>
      </c>
    </row>
    <row r="1772" spans="1:3">
      <c r="A1772" s="94">
        <f t="shared" si="60"/>
        <v>1769</v>
      </c>
      <c r="B1772" s="87">
        <f t="shared" si="61"/>
        <v>9.8174768750000002E-2</v>
      </c>
      <c r="C1772" s="87">
        <f>AVERAGE(B$4:B1772)</f>
        <v>0.10347406030596287</v>
      </c>
    </row>
    <row r="1773" spans="1:3">
      <c r="A1773" s="94">
        <f t="shared" si="60"/>
        <v>1770</v>
      </c>
      <c r="B1773" s="87">
        <f t="shared" si="61"/>
        <v>9.8174768750000002E-2</v>
      </c>
      <c r="C1773" s="87">
        <f>AVERAGE(B$4:B1773)</f>
        <v>0.10347106635593126</v>
      </c>
    </row>
    <row r="1774" spans="1:3">
      <c r="A1774" s="94">
        <f t="shared" si="60"/>
        <v>1771</v>
      </c>
      <c r="B1774" s="87">
        <f t="shared" si="61"/>
        <v>9.8174768750000002E-2</v>
      </c>
      <c r="C1774" s="87">
        <f>AVERAGE(B$4:B1774)</f>
        <v>0.1034680757869838</v>
      </c>
    </row>
    <row r="1775" spans="1:3">
      <c r="A1775" s="94">
        <f t="shared" si="60"/>
        <v>1772</v>
      </c>
      <c r="B1775" s="87">
        <f t="shared" si="61"/>
        <v>9.8174768750000002E-2</v>
      </c>
      <c r="C1775" s="87">
        <f>AVERAGE(B$4:B1775)</f>
        <v>0.10346508859339634</v>
      </c>
    </row>
    <row r="1776" spans="1:3">
      <c r="A1776" s="94">
        <f t="shared" si="60"/>
        <v>1773</v>
      </c>
      <c r="B1776" s="87">
        <f t="shared" si="61"/>
        <v>9.8174768750000002E-2</v>
      </c>
      <c r="C1776" s="87">
        <f>AVERAGE(B$4:B1776)</f>
        <v>0.10346210476945759</v>
      </c>
    </row>
    <row r="1777" spans="1:3">
      <c r="A1777" s="94">
        <f t="shared" si="60"/>
        <v>1774</v>
      </c>
      <c r="B1777" s="87">
        <f t="shared" si="61"/>
        <v>9.8174768750000002E-2</v>
      </c>
      <c r="C1777" s="87">
        <f>AVERAGE(B$4:B1777)</f>
        <v>0.10345912430946917</v>
      </c>
    </row>
    <row r="1778" spans="1:3">
      <c r="A1778" s="94">
        <f t="shared" si="60"/>
        <v>1775</v>
      </c>
      <c r="B1778" s="87">
        <f t="shared" si="61"/>
        <v>9.8174768750000002E-2</v>
      </c>
      <c r="C1778" s="87">
        <f>AVERAGE(B$4:B1778)</f>
        <v>0.10345614720774553</v>
      </c>
    </row>
    <row r="1779" spans="1:3">
      <c r="A1779" s="94">
        <f t="shared" si="60"/>
        <v>1776</v>
      </c>
      <c r="B1779" s="87">
        <f t="shared" si="61"/>
        <v>9.8174768750000002E-2</v>
      </c>
      <c r="C1779" s="87">
        <f>AVERAGE(B$4:B1779)</f>
        <v>0.10345317345861391</v>
      </c>
    </row>
    <row r="1780" spans="1:3">
      <c r="A1780" s="94">
        <f t="shared" si="60"/>
        <v>1777</v>
      </c>
      <c r="B1780" s="87">
        <f t="shared" si="61"/>
        <v>9.8174768750000002E-2</v>
      </c>
      <c r="C1780" s="87">
        <f>AVERAGE(B$4:B1780)</f>
        <v>0.10345020305641435</v>
      </c>
    </row>
    <row r="1781" spans="1:3">
      <c r="A1781" s="94">
        <f t="shared" si="60"/>
        <v>1778</v>
      </c>
      <c r="B1781" s="87">
        <f t="shared" si="61"/>
        <v>9.8174768750000002E-2</v>
      </c>
      <c r="C1781" s="87">
        <f>AVERAGE(B$4:B1781)</f>
        <v>0.10344723599549961</v>
      </c>
    </row>
    <row r="1782" spans="1:3">
      <c r="A1782" s="94">
        <f t="shared" si="60"/>
        <v>1779</v>
      </c>
      <c r="B1782" s="87">
        <f t="shared" si="61"/>
        <v>9.8174768750000002E-2</v>
      </c>
      <c r="C1782" s="87">
        <f>AVERAGE(B$4:B1782)</f>
        <v>0.10344427227023513</v>
      </c>
    </row>
    <row r="1783" spans="1:3">
      <c r="A1783" s="94">
        <f t="shared" si="60"/>
        <v>1780</v>
      </c>
      <c r="B1783" s="87">
        <f t="shared" si="61"/>
        <v>9.8174768750000002E-2</v>
      </c>
      <c r="C1783" s="87">
        <f>AVERAGE(B$4:B1783)</f>
        <v>0.10344131187499905</v>
      </c>
    </row>
    <row r="1784" spans="1:3">
      <c r="A1784" s="94">
        <f t="shared" si="60"/>
        <v>1781</v>
      </c>
      <c r="B1784" s="87">
        <f t="shared" si="61"/>
        <v>9.8174768750000002E-2</v>
      </c>
      <c r="C1784" s="87">
        <f>AVERAGE(B$4:B1784)</f>
        <v>0.10343835480418209</v>
      </c>
    </row>
    <row r="1785" spans="1:3">
      <c r="A1785" s="94">
        <f t="shared" si="60"/>
        <v>1782</v>
      </c>
      <c r="B1785" s="87">
        <f t="shared" si="61"/>
        <v>9.8174768750000002E-2</v>
      </c>
      <c r="C1785" s="87">
        <f>AVERAGE(B$4:B1785)</f>
        <v>0.1034354010521876</v>
      </c>
    </row>
    <row r="1786" spans="1:3">
      <c r="A1786" s="94">
        <f t="shared" si="60"/>
        <v>1783</v>
      </c>
      <c r="B1786" s="87">
        <f t="shared" si="61"/>
        <v>9.8174768750000002E-2</v>
      </c>
      <c r="C1786" s="87">
        <f>AVERAGE(B$4:B1786)</f>
        <v>0.10343245061343147</v>
      </c>
    </row>
    <row r="1787" spans="1:3">
      <c r="A1787" s="94">
        <f t="shared" si="60"/>
        <v>1784</v>
      </c>
      <c r="B1787" s="87">
        <f t="shared" si="61"/>
        <v>9.8174768750000002E-2</v>
      </c>
      <c r="C1787" s="87">
        <f>AVERAGE(B$4:B1787)</f>
        <v>0.1034295034823421</v>
      </c>
    </row>
    <row r="1788" spans="1:3">
      <c r="A1788" s="94">
        <f t="shared" si="60"/>
        <v>1785</v>
      </c>
      <c r="B1788" s="87">
        <f t="shared" si="61"/>
        <v>9.8174768750000002E-2</v>
      </c>
      <c r="C1788" s="87">
        <f>AVERAGE(B$4:B1788)</f>
        <v>0.10342655965336039</v>
      </c>
    </row>
    <row r="1789" spans="1:3">
      <c r="A1789" s="94">
        <f t="shared" si="60"/>
        <v>1786</v>
      </c>
      <c r="B1789" s="87">
        <f t="shared" si="61"/>
        <v>9.8174768750000002E-2</v>
      </c>
      <c r="C1789" s="87">
        <f>AVERAGE(B$4:B1789)</f>
        <v>0.1034236191209397</v>
      </c>
    </row>
    <row r="1790" spans="1:3">
      <c r="A1790" s="94">
        <f t="shared" si="60"/>
        <v>1787</v>
      </c>
      <c r="B1790" s="87">
        <f t="shared" si="61"/>
        <v>9.8174768750000002E-2</v>
      </c>
      <c r="C1790" s="87">
        <f>AVERAGE(B$4:B1790)</f>
        <v>0.10342068187954577</v>
      </c>
    </row>
    <row r="1791" spans="1:3">
      <c r="A1791" s="94">
        <f t="shared" si="60"/>
        <v>1788</v>
      </c>
      <c r="B1791" s="87">
        <f t="shared" si="61"/>
        <v>9.8174768750000002E-2</v>
      </c>
      <c r="C1791" s="87">
        <f>AVERAGE(B$4:B1791)</f>
        <v>0.10341774792365677</v>
      </c>
    </row>
    <row r="1792" spans="1:3">
      <c r="A1792" s="94">
        <f t="shared" si="60"/>
        <v>1789</v>
      </c>
      <c r="B1792" s="87">
        <f t="shared" si="61"/>
        <v>9.8174768750000002E-2</v>
      </c>
      <c r="C1792" s="87">
        <f>AVERAGE(B$4:B1792)</f>
        <v>0.10341481724776316</v>
      </c>
    </row>
    <row r="1793" spans="1:3">
      <c r="A1793" s="94">
        <f t="shared" si="60"/>
        <v>1790</v>
      </c>
      <c r="B1793" s="87">
        <f t="shared" si="61"/>
        <v>9.8174768750000002E-2</v>
      </c>
      <c r="C1793" s="87">
        <f>AVERAGE(B$4:B1793)</f>
        <v>0.10341188984636776</v>
      </c>
    </row>
    <row r="1794" spans="1:3">
      <c r="A1794" s="94">
        <f t="shared" si="60"/>
        <v>1791</v>
      </c>
      <c r="B1794" s="87">
        <f t="shared" si="61"/>
        <v>9.8174768750000002E-2</v>
      </c>
      <c r="C1794" s="87">
        <f>AVERAGE(B$4:B1794)</f>
        <v>0.10340896571398564</v>
      </c>
    </row>
    <row r="1795" spans="1:3">
      <c r="A1795" s="94">
        <f t="shared" si="60"/>
        <v>1792</v>
      </c>
      <c r="B1795" s="87">
        <f t="shared" si="61"/>
        <v>9.8174768750000002E-2</v>
      </c>
      <c r="C1795" s="87">
        <f>AVERAGE(B$4:B1795)</f>
        <v>0.10340604484514414</v>
      </c>
    </row>
    <row r="1796" spans="1:3">
      <c r="A1796" s="94">
        <f t="shared" si="60"/>
        <v>1793</v>
      </c>
      <c r="B1796" s="87">
        <f t="shared" si="61"/>
        <v>9.8174768750000002E-2</v>
      </c>
      <c r="C1796" s="87">
        <f>AVERAGE(B$4:B1796)</f>
        <v>0.10340312723438276</v>
      </c>
    </row>
    <row r="1797" spans="1:3">
      <c r="A1797" s="94">
        <f t="shared" si="60"/>
        <v>1794</v>
      </c>
      <c r="B1797" s="87">
        <f t="shared" si="61"/>
        <v>9.8174768750000002E-2</v>
      </c>
      <c r="C1797" s="87">
        <f>AVERAGE(B$4:B1797)</f>
        <v>0.10340021287625323</v>
      </c>
    </row>
    <row r="1798" spans="1:3">
      <c r="A1798" s="94">
        <f t="shared" si="60"/>
        <v>1795</v>
      </c>
      <c r="B1798" s="87">
        <f t="shared" si="61"/>
        <v>9.8174768750000002E-2</v>
      </c>
      <c r="C1798" s="87">
        <f>AVERAGE(B$4:B1798)</f>
        <v>0.10339730176531937</v>
      </c>
    </row>
    <row r="1799" spans="1:3">
      <c r="A1799" s="94">
        <f t="shared" si="60"/>
        <v>1796</v>
      </c>
      <c r="B1799" s="87">
        <f t="shared" si="61"/>
        <v>9.8174768750000002E-2</v>
      </c>
      <c r="C1799" s="87">
        <f>AVERAGE(B$4:B1799)</f>
        <v>0.10339439389615718</v>
      </c>
    </row>
    <row r="1800" spans="1:3">
      <c r="A1800" s="94">
        <f t="shared" si="60"/>
        <v>1797</v>
      </c>
      <c r="B1800" s="87">
        <f t="shared" si="61"/>
        <v>9.8174768750000002E-2</v>
      </c>
      <c r="C1800" s="87">
        <f>AVERAGE(B$4:B1800)</f>
        <v>0.10339148926335463</v>
      </c>
    </row>
    <row r="1801" spans="1:3">
      <c r="A1801" s="94">
        <f t="shared" si="60"/>
        <v>1798</v>
      </c>
      <c r="B1801" s="87">
        <f t="shared" si="61"/>
        <v>9.8174768750000002E-2</v>
      </c>
      <c r="C1801" s="87">
        <f>AVERAGE(B$4:B1801)</f>
        <v>0.10338858786151184</v>
      </c>
    </row>
    <row r="1802" spans="1:3">
      <c r="A1802" s="94">
        <f t="shared" si="60"/>
        <v>1799</v>
      </c>
      <c r="B1802" s="87">
        <f t="shared" si="61"/>
        <v>9.8174768750000002E-2</v>
      </c>
      <c r="C1802" s="87">
        <f>AVERAGE(B$4:B1802)</f>
        <v>0.10338568968524085</v>
      </c>
    </row>
    <row r="1803" spans="1:3">
      <c r="A1803" s="94">
        <f t="shared" si="60"/>
        <v>1800</v>
      </c>
      <c r="B1803" s="87">
        <f t="shared" si="61"/>
        <v>9.8174768750000002E-2</v>
      </c>
      <c r="C1803" s="87">
        <f>AVERAGE(B$4:B1803)</f>
        <v>0.10338279472916571</v>
      </c>
    </row>
    <row r="1804" spans="1:3">
      <c r="A1804" s="94">
        <f t="shared" si="60"/>
        <v>1801</v>
      </c>
      <c r="B1804" s="87">
        <f t="shared" si="61"/>
        <v>9.8174768750000002E-2</v>
      </c>
      <c r="C1804" s="87">
        <f>AVERAGE(B$4:B1804)</f>
        <v>0.10337990298792242</v>
      </c>
    </row>
    <row r="1805" spans="1:3">
      <c r="A1805" s="94">
        <f t="shared" si="60"/>
        <v>1802</v>
      </c>
      <c r="B1805" s="87">
        <f t="shared" si="61"/>
        <v>9.8174768750000002E-2</v>
      </c>
      <c r="C1805" s="87">
        <f>AVERAGE(B$4:B1805)</f>
        <v>0.10337701445615886</v>
      </c>
    </row>
    <row r="1806" spans="1:3">
      <c r="A1806" s="94">
        <f t="shared" si="60"/>
        <v>1803</v>
      </c>
      <c r="B1806" s="87">
        <f t="shared" si="61"/>
        <v>9.8174768750000002E-2</v>
      </c>
      <c r="C1806" s="87">
        <f>AVERAGE(B$4:B1806)</f>
        <v>0.10337412912853482</v>
      </c>
    </row>
    <row r="1807" spans="1:3">
      <c r="A1807" s="94">
        <f t="shared" si="60"/>
        <v>1804</v>
      </c>
      <c r="B1807" s="87">
        <f t="shared" si="61"/>
        <v>9.8174768750000002E-2</v>
      </c>
      <c r="C1807" s="87">
        <f>AVERAGE(B$4:B1807)</f>
        <v>0.10337124699972189</v>
      </c>
    </row>
    <row r="1808" spans="1:3">
      <c r="A1808" s="94">
        <f t="shared" si="60"/>
        <v>1805</v>
      </c>
      <c r="B1808" s="87">
        <f t="shared" si="61"/>
        <v>9.8174768750000002E-2</v>
      </c>
      <c r="C1808" s="87">
        <f>AVERAGE(B$4:B1808)</f>
        <v>0.10336836806440348</v>
      </c>
    </row>
    <row r="1809" spans="1:3">
      <c r="A1809" s="94">
        <f t="shared" si="60"/>
        <v>1806</v>
      </c>
      <c r="B1809" s="87">
        <f t="shared" si="61"/>
        <v>9.8174768750000002E-2</v>
      </c>
      <c r="C1809" s="87">
        <f>AVERAGE(B$4:B1809)</f>
        <v>0.10336549231727479</v>
      </c>
    </row>
    <row r="1810" spans="1:3">
      <c r="A1810" s="94">
        <f t="shared" si="60"/>
        <v>1807</v>
      </c>
      <c r="B1810" s="87">
        <f t="shared" si="61"/>
        <v>9.8174768750000002E-2</v>
      </c>
      <c r="C1810" s="87">
        <f>AVERAGE(B$4:B1810)</f>
        <v>0.10336261975304277</v>
      </c>
    </row>
    <row r="1811" spans="1:3">
      <c r="A1811" s="94">
        <f t="shared" si="60"/>
        <v>1808</v>
      </c>
      <c r="B1811" s="87">
        <f t="shared" si="61"/>
        <v>9.8174768750000002E-2</v>
      </c>
      <c r="C1811" s="87">
        <f>AVERAGE(B$4:B1811)</f>
        <v>0.10335975036642604</v>
      </c>
    </row>
    <row r="1812" spans="1:3">
      <c r="A1812" s="94">
        <f t="shared" si="60"/>
        <v>1809</v>
      </c>
      <c r="B1812" s="87">
        <f t="shared" si="61"/>
        <v>9.8174768750000002E-2</v>
      </c>
      <c r="C1812" s="87">
        <f>AVERAGE(B$4:B1812)</f>
        <v>0.10335688415215494</v>
      </c>
    </row>
    <row r="1813" spans="1:3">
      <c r="A1813" s="94">
        <f t="shared" si="60"/>
        <v>1810</v>
      </c>
      <c r="B1813" s="87">
        <f t="shared" si="61"/>
        <v>9.8174768750000002E-2</v>
      </c>
      <c r="C1813" s="87">
        <f>AVERAGE(B$4:B1813)</f>
        <v>0.10335402110497142</v>
      </c>
    </row>
    <row r="1814" spans="1:3">
      <c r="A1814" s="94">
        <f t="shared" si="60"/>
        <v>1811</v>
      </c>
      <c r="B1814" s="87">
        <f t="shared" si="61"/>
        <v>9.8174768750000002E-2</v>
      </c>
      <c r="C1814" s="87">
        <f>AVERAGE(B$4:B1814)</f>
        <v>0.10335116121962909</v>
      </c>
    </row>
    <row r="1815" spans="1:3">
      <c r="A1815" s="94">
        <f t="shared" si="60"/>
        <v>1812</v>
      </c>
      <c r="B1815" s="87">
        <f t="shared" si="61"/>
        <v>9.8174768750000002E-2</v>
      </c>
      <c r="C1815" s="87">
        <f>AVERAGE(B$4:B1815)</f>
        <v>0.10334830449089309</v>
      </c>
    </row>
    <row r="1816" spans="1:3">
      <c r="A1816" s="94">
        <f t="shared" si="60"/>
        <v>1813</v>
      </c>
      <c r="B1816" s="87">
        <f t="shared" si="61"/>
        <v>9.8174768750000002E-2</v>
      </c>
      <c r="C1816" s="87">
        <f>AVERAGE(B$4:B1816)</f>
        <v>0.10334545091354014</v>
      </c>
    </row>
    <row r="1817" spans="1:3">
      <c r="A1817" s="94">
        <f t="shared" si="60"/>
        <v>1814</v>
      </c>
      <c r="B1817" s="87">
        <f t="shared" si="61"/>
        <v>9.8174768750000002E-2</v>
      </c>
      <c r="C1817" s="87">
        <f>AVERAGE(B$4:B1817)</f>
        <v>0.10334260048235847</v>
      </c>
    </row>
    <row r="1818" spans="1:3">
      <c r="A1818" s="94">
        <f t="shared" si="60"/>
        <v>1815</v>
      </c>
      <c r="B1818" s="87">
        <f t="shared" si="61"/>
        <v>9.8174768750000002E-2</v>
      </c>
      <c r="C1818" s="87">
        <f>AVERAGE(B$4:B1818)</f>
        <v>0.1033397531921478</v>
      </c>
    </row>
    <row r="1819" spans="1:3">
      <c r="A1819" s="94">
        <f t="shared" si="60"/>
        <v>1816</v>
      </c>
      <c r="B1819" s="87">
        <f t="shared" si="61"/>
        <v>9.8174768750000002E-2</v>
      </c>
      <c r="C1819" s="87">
        <f>AVERAGE(B$4:B1819)</f>
        <v>0.1033369090377193</v>
      </c>
    </row>
    <row r="1820" spans="1:3">
      <c r="A1820" s="94">
        <f t="shared" si="60"/>
        <v>1817</v>
      </c>
      <c r="B1820" s="87">
        <f t="shared" si="61"/>
        <v>9.8174768750000002E-2</v>
      </c>
      <c r="C1820" s="87">
        <f>AVERAGE(B$4:B1820)</f>
        <v>0.10333406801389558</v>
      </c>
    </row>
    <row r="1821" spans="1:3">
      <c r="A1821" s="94">
        <f t="shared" si="60"/>
        <v>1818</v>
      </c>
      <c r="B1821" s="87">
        <f t="shared" si="61"/>
        <v>9.8174768750000002E-2</v>
      </c>
      <c r="C1821" s="87">
        <f>AVERAGE(B$4:B1821)</f>
        <v>0.1033312301155106</v>
      </c>
    </row>
    <row r="1822" spans="1:3">
      <c r="A1822" s="94">
        <f t="shared" si="60"/>
        <v>1819</v>
      </c>
      <c r="B1822" s="87">
        <f t="shared" si="61"/>
        <v>9.8174768750000002E-2</v>
      </c>
      <c r="C1822" s="87">
        <f>AVERAGE(B$4:B1822)</f>
        <v>0.10332839533740971</v>
      </c>
    </row>
    <row r="1823" spans="1:3">
      <c r="A1823" s="94">
        <f t="shared" si="60"/>
        <v>1820</v>
      </c>
      <c r="B1823" s="87">
        <f t="shared" si="61"/>
        <v>9.8174768750000002E-2</v>
      </c>
      <c r="C1823" s="87">
        <f>AVERAGE(B$4:B1823)</f>
        <v>0.10332556367444959</v>
      </c>
    </row>
    <row r="1824" spans="1:3">
      <c r="A1824" s="94">
        <f t="shared" si="60"/>
        <v>1821</v>
      </c>
      <c r="B1824" s="87">
        <f t="shared" si="61"/>
        <v>9.8174768750000002E-2</v>
      </c>
      <c r="C1824" s="87">
        <f>AVERAGE(B$4:B1824)</f>
        <v>0.10332273512149823</v>
      </c>
    </row>
    <row r="1825" spans="1:3">
      <c r="A1825" s="94">
        <f t="shared" si="60"/>
        <v>1822</v>
      </c>
      <c r="B1825" s="87">
        <f t="shared" si="61"/>
        <v>9.8174768750000002E-2</v>
      </c>
      <c r="C1825" s="87">
        <f>AVERAGE(B$4:B1825)</f>
        <v>0.10331990967343482</v>
      </c>
    </row>
    <row r="1826" spans="1:3">
      <c r="A1826" s="94">
        <f t="shared" si="60"/>
        <v>1823</v>
      </c>
      <c r="B1826" s="87">
        <f t="shared" si="61"/>
        <v>9.8174768750000002E-2</v>
      </c>
      <c r="C1826" s="87">
        <f>AVERAGE(B$4:B1826)</f>
        <v>0.1033170873251499</v>
      </c>
    </row>
    <row r="1827" spans="1:3">
      <c r="A1827" s="94">
        <f t="shared" si="60"/>
        <v>1824</v>
      </c>
      <c r="B1827" s="87">
        <f t="shared" si="61"/>
        <v>9.8174768750000002E-2</v>
      </c>
      <c r="C1827" s="87">
        <f>AVERAGE(B$4:B1827)</f>
        <v>0.1033142680715451</v>
      </c>
    </row>
    <row r="1828" spans="1:3">
      <c r="A1828" s="94">
        <f t="shared" si="60"/>
        <v>1825</v>
      </c>
      <c r="B1828" s="87">
        <f t="shared" si="61"/>
        <v>9.8174768750000002E-2</v>
      </c>
      <c r="C1828" s="87">
        <f>AVERAGE(B$4:B1828)</f>
        <v>0.1033114519075333</v>
      </c>
    </row>
    <row r="1829" spans="1:3">
      <c r="A1829" s="94">
        <f t="shared" si="60"/>
        <v>1826</v>
      </c>
      <c r="B1829" s="87">
        <f t="shared" si="61"/>
        <v>9.8174768750000002E-2</v>
      </c>
      <c r="C1829" s="87">
        <f>AVERAGE(B$4:B1829)</f>
        <v>0.10330863882803848</v>
      </c>
    </row>
    <row r="1830" spans="1:3">
      <c r="A1830" s="94">
        <f t="shared" si="60"/>
        <v>1827</v>
      </c>
      <c r="B1830" s="87">
        <f t="shared" si="61"/>
        <v>9.8174768750000002E-2</v>
      </c>
      <c r="C1830" s="87">
        <f>AVERAGE(B$4:B1830)</f>
        <v>0.10330582882799576</v>
      </c>
    </row>
    <row r="1831" spans="1:3">
      <c r="A1831" s="94">
        <f t="shared" ref="A1831:A1894" si="62">A1830+1</f>
        <v>1828</v>
      </c>
      <c r="B1831" s="87">
        <f t="shared" ref="B1831:B1894" si="63">B1830</f>
        <v>9.8174768750000002E-2</v>
      </c>
      <c r="C1831" s="87">
        <f>AVERAGE(B$4:B1831)</f>
        <v>0.10330302190235134</v>
      </c>
    </row>
    <row r="1832" spans="1:3">
      <c r="A1832" s="94">
        <f t="shared" si="62"/>
        <v>1829</v>
      </c>
      <c r="B1832" s="87">
        <f t="shared" si="63"/>
        <v>9.8174768750000002E-2</v>
      </c>
      <c r="C1832" s="87">
        <f>AVERAGE(B$4:B1832)</f>
        <v>0.10330021804606247</v>
      </c>
    </row>
    <row r="1833" spans="1:3">
      <c r="A1833" s="94">
        <f t="shared" si="62"/>
        <v>1830</v>
      </c>
      <c r="B1833" s="87">
        <f t="shared" si="63"/>
        <v>9.8174768750000002E-2</v>
      </c>
      <c r="C1833" s="87">
        <f>AVERAGE(B$4:B1833)</f>
        <v>0.10329741725409741</v>
      </c>
    </row>
    <row r="1834" spans="1:3">
      <c r="A1834" s="94">
        <f t="shared" si="62"/>
        <v>1831</v>
      </c>
      <c r="B1834" s="87">
        <f t="shared" si="63"/>
        <v>9.8174768750000002E-2</v>
      </c>
      <c r="C1834" s="87">
        <f>AVERAGE(B$4:B1834)</f>
        <v>0.10329461952143541</v>
      </c>
    </row>
    <row r="1835" spans="1:3">
      <c r="A1835" s="94">
        <f t="shared" si="62"/>
        <v>1832</v>
      </c>
      <c r="B1835" s="87">
        <f t="shared" si="63"/>
        <v>9.8174768750000002E-2</v>
      </c>
      <c r="C1835" s="87">
        <f>AVERAGE(B$4:B1835)</f>
        <v>0.10329182484306673</v>
      </c>
    </row>
    <row r="1836" spans="1:3">
      <c r="A1836" s="94">
        <f t="shared" si="62"/>
        <v>1833</v>
      </c>
      <c r="B1836" s="87">
        <f t="shared" si="63"/>
        <v>9.8174768750000002E-2</v>
      </c>
      <c r="C1836" s="87">
        <f>AVERAGE(B$4:B1836)</f>
        <v>0.10328903321399249</v>
      </c>
    </row>
    <row r="1837" spans="1:3">
      <c r="A1837" s="94">
        <f t="shared" si="62"/>
        <v>1834</v>
      </c>
      <c r="B1837" s="87">
        <f t="shared" si="63"/>
        <v>9.8174768750000002E-2</v>
      </c>
      <c r="C1837" s="87">
        <f>AVERAGE(B$4:B1837)</f>
        <v>0.10328624462922478</v>
      </c>
    </row>
    <row r="1838" spans="1:3">
      <c r="A1838" s="94">
        <f t="shared" si="62"/>
        <v>1835</v>
      </c>
      <c r="B1838" s="87">
        <f t="shared" si="63"/>
        <v>9.8174768750000002E-2</v>
      </c>
      <c r="C1838" s="87">
        <f>AVERAGE(B$4:B1838)</f>
        <v>0.10328345908378651</v>
      </c>
    </row>
    <row r="1839" spans="1:3">
      <c r="A1839" s="94">
        <f t="shared" si="62"/>
        <v>1836</v>
      </c>
      <c r="B1839" s="87">
        <f t="shared" si="63"/>
        <v>9.8174768750000002E-2</v>
      </c>
      <c r="C1839" s="87">
        <f>AVERAGE(B$4:B1839)</f>
        <v>0.10328067657271146</v>
      </c>
    </row>
    <row r="1840" spans="1:3">
      <c r="A1840" s="94">
        <f t="shared" si="62"/>
        <v>1837</v>
      </c>
      <c r="B1840" s="87">
        <f t="shared" si="63"/>
        <v>9.8174768750000002E-2</v>
      </c>
      <c r="C1840" s="87">
        <f>AVERAGE(B$4:B1840)</f>
        <v>0.10327789709104422</v>
      </c>
    </row>
    <row r="1841" spans="1:3">
      <c r="A1841" s="94">
        <f t="shared" si="62"/>
        <v>1838</v>
      </c>
      <c r="B1841" s="87">
        <f t="shared" si="63"/>
        <v>9.8174768750000002E-2</v>
      </c>
      <c r="C1841" s="87">
        <f>AVERAGE(B$4:B1841)</f>
        <v>0.10327512063384017</v>
      </c>
    </row>
    <row r="1842" spans="1:3">
      <c r="A1842" s="94">
        <f t="shared" si="62"/>
        <v>1839</v>
      </c>
      <c r="B1842" s="87">
        <f t="shared" si="63"/>
        <v>9.8174768750000002E-2</v>
      </c>
      <c r="C1842" s="87">
        <f>AVERAGE(B$4:B1842)</f>
        <v>0.10327234719616545</v>
      </c>
    </row>
    <row r="1843" spans="1:3">
      <c r="A1843" s="94">
        <f t="shared" si="62"/>
        <v>1840</v>
      </c>
      <c r="B1843" s="87">
        <f t="shared" si="63"/>
        <v>9.8174768750000002E-2</v>
      </c>
      <c r="C1843" s="87">
        <f>AVERAGE(B$4:B1843)</f>
        <v>0.10326957677309687</v>
      </c>
    </row>
    <row r="1844" spans="1:3">
      <c r="A1844" s="94">
        <f t="shared" si="62"/>
        <v>1841</v>
      </c>
      <c r="B1844" s="87">
        <f t="shared" si="63"/>
        <v>9.8174768750000002E-2</v>
      </c>
      <c r="C1844" s="87">
        <f>AVERAGE(B$4:B1844)</f>
        <v>0.10326680935972202</v>
      </c>
    </row>
    <row r="1845" spans="1:3">
      <c r="A1845" s="94">
        <f t="shared" si="62"/>
        <v>1842</v>
      </c>
      <c r="B1845" s="87">
        <f t="shared" si="63"/>
        <v>9.8174768750000002E-2</v>
      </c>
      <c r="C1845" s="87">
        <f>AVERAGE(B$4:B1845)</f>
        <v>0.10326404495113911</v>
      </c>
    </row>
    <row r="1846" spans="1:3">
      <c r="A1846" s="94">
        <f t="shared" si="62"/>
        <v>1843</v>
      </c>
      <c r="B1846" s="87">
        <f t="shared" si="63"/>
        <v>9.8174768750000002E-2</v>
      </c>
      <c r="C1846" s="87">
        <f>AVERAGE(B$4:B1846)</f>
        <v>0.10326128354245699</v>
      </c>
    </row>
    <row r="1847" spans="1:3">
      <c r="A1847" s="94">
        <f t="shared" si="62"/>
        <v>1844</v>
      </c>
      <c r="B1847" s="87">
        <f t="shared" si="63"/>
        <v>9.8174768750000002E-2</v>
      </c>
      <c r="C1847" s="87">
        <f>AVERAGE(B$4:B1847)</f>
        <v>0.10325852512879514</v>
      </c>
    </row>
    <row r="1848" spans="1:3">
      <c r="A1848" s="94">
        <f t="shared" si="62"/>
        <v>1845</v>
      </c>
      <c r="B1848" s="87">
        <f t="shared" si="63"/>
        <v>9.8174768750000002E-2</v>
      </c>
      <c r="C1848" s="87">
        <f>AVERAGE(B$4:B1848)</f>
        <v>0.10325576970528359</v>
      </c>
    </row>
    <row r="1849" spans="1:3">
      <c r="A1849" s="94">
        <f t="shared" si="62"/>
        <v>1846</v>
      </c>
      <c r="B1849" s="87">
        <f t="shared" si="63"/>
        <v>9.8174768750000002E-2</v>
      </c>
      <c r="C1849" s="87">
        <f>AVERAGE(B$4:B1849)</f>
        <v>0.10325301726706297</v>
      </c>
    </row>
    <row r="1850" spans="1:3">
      <c r="A1850" s="94">
        <f t="shared" si="62"/>
        <v>1847</v>
      </c>
      <c r="B1850" s="87">
        <f t="shared" si="63"/>
        <v>9.8174768750000002E-2</v>
      </c>
      <c r="C1850" s="87">
        <f>AVERAGE(B$4:B1850)</f>
        <v>0.10325026780928437</v>
      </c>
    </row>
    <row r="1851" spans="1:3">
      <c r="A1851" s="94">
        <f t="shared" si="62"/>
        <v>1848</v>
      </c>
      <c r="B1851" s="87">
        <f t="shared" si="63"/>
        <v>9.8174768750000002E-2</v>
      </c>
      <c r="C1851" s="87">
        <f>AVERAGE(B$4:B1851)</f>
        <v>0.10324752132710943</v>
      </c>
    </row>
    <row r="1852" spans="1:3">
      <c r="A1852" s="94">
        <f t="shared" si="62"/>
        <v>1849</v>
      </c>
      <c r="B1852" s="87">
        <f t="shared" si="63"/>
        <v>9.8174768750000002E-2</v>
      </c>
      <c r="C1852" s="87">
        <f>AVERAGE(B$4:B1852)</f>
        <v>0.10324477781571025</v>
      </c>
    </row>
    <row r="1853" spans="1:3">
      <c r="A1853" s="94">
        <f t="shared" si="62"/>
        <v>1850</v>
      </c>
      <c r="B1853" s="87">
        <f t="shared" si="63"/>
        <v>9.8174768750000002E-2</v>
      </c>
      <c r="C1853" s="87">
        <f>AVERAGE(B$4:B1853)</f>
        <v>0.10324203727026932</v>
      </c>
    </row>
    <row r="1854" spans="1:3">
      <c r="A1854" s="94">
        <f t="shared" si="62"/>
        <v>1851</v>
      </c>
      <c r="B1854" s="87">
        <f t="shared" si="63"/>
        <v>9.8174768750000002E-2</v>
      </c>
      <c r="C1854" s="87">
        <f>AVERAGE(B$4:B1854)</f>
        <v>0.1032392996859796</v>
      </c>
    </row>
    <row r="1855" spans="1:3">
      <c r="A1855" s="94">
        <f t="shared" si="62"/>
        <v>1852</v>
      </c>
      <c r="B1855" s="87">
        <f t="shared" si="63"/>
        <v>9.8174768750000002E-2</v>
      </c>
      <c r="C1855" s="87">
        <f>AVERAGE(B$4:B1855)</f>
        <v>0.1032365650580444</v>
      </c>
    </row>
    <row r="1856" spans="1:3">
      <c r="A1856" s="94">
        <f t="shared" si="62"/>
        <v>1853</v>
      </c>
      <c r="B1856" s="87">
        <f t="shared" si="63"/>
        <v>9.8174768750000002E-2</v>
      </c>
      <c r="C1856" s="87">
        <f>AVERAGE(B$4:B1856)</f>
        <v>0.10323383338167741</v>
      </c>
    </row>
    <row r="1857" spans="1:3">
      <c r="A1857" s="94">
        <f t="shared" si="62"/>
        <v>1854</v>
      </c>
      <c r="B1857" s="87">
        <f t="shared" si="63"/>
        <v>9.8174768750000002E-2</v>
      </c>
      <c r="C1857" s="87">
        <f>AVERAGE(B$4:B1857)</f>
        <v>0.1032311046521026</v>
      </c>
    </row>
    <row r="1858" spans="1:3">
      <c r="A1858" s="94">
        <f t="shared" si="62"/>
        <v>1855</v>
      </c>
      <c r="B1858" s="87">
        <f t="shared" si="63"/>
        <v>9.8174768750000002E-2</v>
      </c>
      <c r="C1858" s="87">
        <f>AVERAGE(B$4:B1858)</f>
        <v>0.1032283788645543</v>
      </c>
    </row>
    <row r="1859" spans="1:3">
      <c r="A1859" s="94">
        <f t="shared" si="62"/>
        <v>1856</v>
      </c>
      <c r="B1859" s="87">
        <f t="shared" si="63"/>
        <v>9.8174768750000002E-2</v>
      </c>
      <c r="C1859" s="87">
        <f>AVERAGE(B$4:B1859)</f>
        <v>0.10322565601427706</v>
      </c>
    </row>
    <row r="1860" spans="1:3">
      <c r="A1860" s="94">
        <f t="shared" si="62"/>
        <v>1857</v>
      </c>
      <c r="B1860" s="87">
        <f t="shared" si="63"/>
        <v>9.8174768750000002E-2</v>
      </c>
      <c r="C1860" s="87">
        <f>AVERAGE(B$4:B1860)</f>
        <v>0.10322293609652571</v>
      </c>
    </row>
    <row r="1861" spans="1:3">
      <c r="A1861" s="94">
        <f t="shared" si="62"/>
        <v>1858</v>
      </c>
      <c r="B1861" s="87">
        <f t="shared" si="63"/>
        <v>9.8174768750000002E-2</v>
      </c>
      <c r="C1861" s="87">
        <f>AVERAGE(B$4:B1861)</f>
        <v>0.10322021910656524</v>
      </c>
    </row>
    <row r="1862" spans="1:3">
      <c r="A1862" s="94">
        <f t="shared" si="62"/>
        <v>1859</v>
      </c>
      <c r="B1862" s="87">
        <f t="shared" si="63"/>
        <v>9.8174768750000002E-2</v>
      </c>
      <c r="C1862" s="87">
        <f>AVERAGE(B$4:B1862)</f>
        <v>0.10321750503967091</v>
      </c>
    </row>
    <row r="1863" spans="1:3">
      <c r="A1863" s="94">
        <f t="shared" si="62"/>
        <v>1860</v>
      </c>
      <c r="B1863" s="87">
        <f t="shared" si="63"/>
        <v>9.8174768750000002E-2</v>
      </c>
      <c r="C1863" s="87">
        <f>AVERAGE(B$4:B1863)</f>
        <v>0.10321479389112807</v>
      </c>
    </row>
    <row r="1864" spans="1:3">
      <c r="A1864" s="94">
        <f t="shared" si="62"/>
        <v>1861</v>
      </c>
      <c r="B1864" s="87">
        <f t="shared" si="63"/>
        <v>9.8174768750000002E-2</v>
      </c>
      <c r="C1864" s="87">
        <f>AVERAGE(B$4:B1864)</f>
        <v>0.10321208565623226</v>
      </c>
    </row>
    <row r="1865" spans="1:3">
      <c r="A1865" s="94">
        <f t="shared" si="62"/>
        <v>1862</v>
      </c>
      <c r="B1865" s="87">
        <f t="shared" si="63"/>
        <v>9.8174768750000002E-2</v>
      </c>
      <c r="C1865" s="87">
        <f>AVERAGE(B$4:B1865)</f>
        <v>0.10320938033028905</v>
      </c>
    </row>
    <row r="1866" spans="1:3">
      <c r="A1866" s="94">
        <f t="shared" si="62"/>
        <v>1863</v>
      </c>
      <c r="B1866" s="87">
        <f t="shared" si="63"/>
        <v>9.8174768750000002E-2</v>
      </c>
      <c r="C1866" s="87">
        <f>AVERAGE(B$4:B1866)</f>
        <v>0.10320667790861418</v>
      </c>
    </row>
    <row r="1867" spans="1:3">
      <c r="A1867" s="94">
        <f t="shared" si="62"/>
        <v>1864</v>
      </c>
      <c r="B1867" s="87">
        <f t="shared" si="63"/>
        <v>9.8174768750000002E-2</v>
      </c>
      <c r="C1867" s="87">
        <f>AVERAGE(B$4:B1867)</f>
        <v>0.10320397838653338</v>
      </c>
    </row>
    <row r="1868" spans="1:3">
      <c r="A1868" s="94">
        <f t="shared" si="62"/>
        <v>1865</v>
      </c>
      <c r="B1868" s="87">
        <f t="shared" si="63"/>
        <v>9.8174768750000002E-2</v>
      </c>
      <c r="C1868" s="87">
        <f>AVERAGE(B$4:B1868)</f>
        <v>0.10320128175938242</v>
      </c>
    </row>
    <row r="1869" spans="1:3">
      <c r="A1869" s="94">
        <f t="shared" si="62"/>
        <v>1866</v>
      </c>
      <c r="B1869" s="87">
        <f t="shared" si="63"/>
        <v>9.8174768750000002E-2</v>
      </c>
      <c r="C1869" s="87">
        <f>AVERAGE(B$4:B1869)</f>
        <v>0.10319858802250709</v>
      </c>
    </row>
    <row r="1870" spans="1:3">
      <c r="A1870" s="94">
        <f t="shared" si="62"/>
        <v>1867</v>
      </c>
      <c r="B1870" s="87">
        <f t="shared" si="63"/>
        <v>9.8174768750000002E-2</v>
      </c>
      <c r="C1870" s="87">
        <f>AVERAGE(B$4:B1870)</f>
        <v>0.10319589717126311</v>
      </c>
    </row>
    <row r="1871" spans="1:3">
      <c r="A1871" s="94">
        <f t="shared" si="62"/>
        <v>1868</v>
      </c>
      <c r="B1871" s="87">
        <f t="shared" si="63"/>
        <v>9.8174768750000002E-2</v>
      </c>
      <c r="C1871" s="87">
        <f>AVERAGE(B$4:B1871)</f>
        <v>0.10319320920101617</v>
      </c>
    </row>
    <row r="1872" spans="1:3">
      <c r="A1872" s="94">
        <f t="shared" si="62"/>
        <v>1869</v>
      </c>
      <c r="B1872" s="87">
        <f t="shared" si="63"/>
        <v>9.8174768750000002E-2</v>
      </c>
      <c r="C1872" s="87">
        <f>AVERAGE(B$4:B1872)</f>
        <v>0.1031905241071419</v>
      </c>
    </row>
    <row r="1873" spans="1:3">
      <c r="A1873" s="94">
        <f t="shared" si="62"/>
        <v>1870</v>
      </c>
      <c r="B1873" s="87">
        <f t="shared" si="63"/>
        <v>9.8174768750000002E-2</v>
      </c>
      <c r="C1873" s="87">
        <f>AVERAGE(B$4:B1873)</f>
        <v>0.10318784188502578</v>
      </c>
    </row>
    <row r="1874" spans="1:3">
      <c r="A1874" s="94">
        <f t="shared" si="62"/>
        <v>1871</v>
      </c>
      <c r="B1874" s="87">
        <f t="shared" si="63"/>
        <v>9.8174768750000002E-2</v>
      </c>
      <c r="C1874" s="87">
        <f>AVERAGE(B$4:B1874)</f>
        <v>0.10318516253006318</v>
      </c>
    </row>
    <row r="1875" spans="1:3">
      <c r="A1875" s="94">
        <f t="shared" si="62"/>
        <v>1872</v>
      </c>
      <c r="B1875" s="87">
        <f t="shared" si="63"/>
        <v>9.8174768750000002E-2</v>
      </c>
      <c r="C1875" s="87">
        <f>AVERAGE(B$4:B1875)</f>
        <v>0.1031824860376593</v>
      </c>
    </row>
    <row r="1876" spans="1:3">
      <c r="A1876" s="94">
        <f t="shared" si="62"/>
        <v>1873</v>
      </c>
      <c r="B1876" s="87">
        <f t="shared" si="63"/>
        <v>9.8174768750000002E-2</v>
      </c>
      <c r="C1876" s="87">
        <f>AVERAGE(B$4:B1876)</f>
        <v>0.10317981240322915</v>
      </c>
    </row>
    <row r="1877" spans="1:3">
      <c r="A1877" s="94">
        <f t="shared" si="62"/>
        <v>1874</v>
      </c>
      <c r="B1877" s="87">
        <f t="shared" si="63"/>
        <v>9.8174768750000002E-2</v>
      </c>
      <c r="C1877" s="87">
        <f>AVERAGE(B$4:B1877)</f>
        <v>0.10317714162219754</v>
      </c>
    </row>
    <row r="1878" spans="1:3">
      <c r="A1878" s="94">
        <f t="shared" si="62"/>
        <v>1875</v>
      </c>
      <c r="B1878" s="87">
        <f t="shared" si="63"/>
        <v>9.8174768750000002E-2</v>
      </c>
      <c r="C1878" s="87">
        <f>AVERAGE(B$4:B1878)</f>
        <v>0.10317447368999905</v>
      </c>
    </row>
    <row r="1879" spans="1:3">
      <c r="A1879" s="94">
        <f t="shared" si="62"/>
        <v>1876</v>
      </c>
      <c r="B1879" s="87">
        <f t="shared" si="63"/>
        <v>9.8174768750000002E-2</v>
      </c>
      <c r="C1879" s="87">
        <f>AVERAGE(B$4:B1879)</f>
        <v>0.10317180860207793</v>
      </c>
    </row>
    <row r="1880" spans="1:3">
      <c r="A1880" s="94">
        <f t="shared" si="62"/>
        <v>1877</v>
      </c>
      <c r="B1880" s="87">
        <f t="shared" si="63"/>
        <v>9.8174768750000002E-2</v>
      </c>
      <c r="C1880" s="87">
        <f>AVERAGE(B$4:B1880)</f>
        <v>0.10316914635388823</v>
      </c>
    </row>
    <row r="1881" spans="1:3">
      <c r="A1881" s="94">
        <f t="shared" si="62"/>
        <v>1878</v>
      </c>
      <c r="B1881" s="87">
        <f t="shared" si="63"/>
        <v>9.8174768750000002E-2</v>
      </c>
      <c r="C1881" s="87">
        <f>AVERAGE(B$4:B1881)</f>
        <v>0.10316648694089361</v>
      </c>
    </row>
    <row r="1882" spans="1:3">
      <c r="A1882" s="94">
        <f t="shared" si="62"/>
        <v>1879</v>
      </c>
      <c r="B1882" s="87">
        <f t="shared" si="63"/>
        <v>9.8174768750000002E-2</v>
      </c>
      <c r="C1882" s="87">
        <f>AVERAGE(B$4:B1882)</f>
        <v>0.10316383035856742</v>
      </c>
    </row>
    <row r="1883" spans="1:3">
      <c r="A1883" s="94">
        <f t="shared" si="62"/>
        <v>1880</v>
      </c>
      <c r="B1883" s="87">
        <f t="shared" si="63"/>
        <v>9.8174768750000002E-2</v>
      </c>
      <c r="C1883" s="87">
        <f>AVERAGE(B$4:B1883)</f>
        <v>0.10316117660239266</v>
      </c>
    </row>
    <row r="1884" spans="1:3">
      <c r="A1884" s="94">
        <f t="shared" si="62"/>
        <v>1881</v>
      </c>
      <c r="B1884" s="87">
        <f t="shared" si="63"/>
        <v>9.8174768750000002E-2</v>
      </c>
      <c r="C1884" s="87">
        <f>AVERAGE(B$4:B1884)</f>
        <v>0.10315852566786188</v>
      </c>
    </row>
    <row r="1885" spans="1:3">
      <c r="A1885" s="94">
        <f t="shared" si="62"/>
        <v>1882</v>
      </c>
      <c r="B1885" s="87">
        <f t="shared" si="63"/>
        <v>9.8174768750000002E-2</v>
      </c>
      <c r="C1885" s="87">
        <f>AVERAGE(B$4:B1885)</f>
        <v>0.10315587755047725</v>
      </c>
    </row>
    <row r="1886" spans="1:3">
      <c r="A1886" s="94">
        <f t="shared" si="62"/>
        <v>1883</v>
      </c>
      <c r="B1886" s="87">
        <f t="shared" si="63"/>
        <v>9.8174768750000002E-2</v>
      </c>
      <c r="C1886" s="87">
        <f>AVERAGE(B$4:B1886)</f>
        <v>0.1031532322457505</v>
      </c>
    </row>
    <row r="1887" spans="1:3">
      <c r="A1887" s="94">
        <f t="shared" si="62"/>
        <v>1884</v>
      </c>
      <c r="B1887" s="87">
        <f t="shared" si="63"/>
        <v>9.8174768750000002E-2</v>
      </c>
      <c r="C1887" s="87">
        <f>AVERAGE(B$4:B1887)</f>
        <v>0.10315058974920287</v>
      </c>
    </row>
    <row r="1888" spans="1:3">
      <c r="A1888" s="94">
        <f t="shared" si="62"/>
        <v>1885</v>
      </c>
      <c r="B1888" s="87">
        <f t="shared" si="63"/>
        <v>9.8174768750000002E-2</v>
      </c>
      <c r="C1888" s="87">
        <f>AVERAGE(B$4:B1888)</f>
        <v>0.1031479500563651</v>
      </c>
    </row>
    <row r="1889" spans="1:3">
      <c r="A1889" s="94">
        <f t="shared" si="62"/>
        <v>1886</v>
      </c>
      <c r="B1889" s="87">
        <f t="shared" si="63"/>
        <v>9.8174768750000002E-2</v>
      </c>
      <c r="C1889" s="87">
        <f>AVERAGE(B$4:B1889)</f>
        <v>0.10314531316277741</v>
      </c>
    </row>
    <row r="1890" spans="1:3">
      <c r="A1890" s="94">
        <f t="shared" si="62"/>
        <v>1887</v>
      </c>
      <c r="B1890" s="87">
        <f t="shared" si="63"/>
        <v>9.8174768750000002E-2</v>
      </c>
      <c r="C1890" s="87">
        <f>AVERAGE(B$4:B1890)</f>
        <v>0.10314267906398951</v>
      </c>
    </row>
    <row r="1891" spans="1:3">
      <c r="A1891" s="94">
        <f t="shared" si="62"/>
        <v>1888</v>
      </c>
      <c r="B1891" s="87">
        <f t="shared" si="63"/>
        <v>9.8174768750000002E-2</v>
      </c>
      <c r="C1891" s="87">
        <f>AVERAGE(B$4:B1891)</f>
        <v>0.10314004775556049</v>
      </c>
    </row>
    <row r="1892" spans="1:3">
      <c r="A1892" s="94">
        <f t="shared" si="62"/>
        <v>1889</v>
      </c>
      <c r="B1892" s="87">
        <f t="shared" si="63"/>
        <v>9.8174768750000002E-2</v>
      </c>
      <c r="C1892" s="87">
        <f>AVERAGE(B$4:B1892)</f>
        <v>0.10313741923305886</v>
      </c>
    </row>
    <row r="1893" spans="1:3">
      <c r="A1893" s="94">
        <f t="shared" si="62"/>
        <v>1890</v>
      </c>
      <c r="B1893" s="87">
        <f t="shared" si="63"/>
        <v>9.8174768750000002E-2</v>
      </c>
      <c r="C1893" s="87">
        <f>AVERAGE(B$4:B1893)</f>
        <v>0.10313479349206253</v>
      </c>
    </row>
    <row r="1894" spans="1:3">
      <c r="A1894" s="94">
        <f t="shared" si="62"/>
        <v>1891</v>
      </c>
      <c r="B1894" s="87">
        <f t="shared" si="63"/>
        <v>9.8174768750000002E-2</v>
      </c>
      <c r="C1894" s="87">
        <f>AVERAGE(B$4:B1894)</f>
        <v>0.10313217052815875</v>
      </c>
    </row>
    <row r="1895" spans="1:3">
      <c r="A1895" s="94">
        <f t="shared" ref="A1895:A1941" si="64">A1894+1</f>
        <v>1892</v>
      </c>
      <c r="B1895" s="87">
        <f t="shared" ref="B1895:B1941" si="65">B1894</f>
        <v>9.8174768750000002E-2</v>
      </c>
      <c r="C1895" s="87">
        <f>AVERAGE(B$4:B1895)</f>
        <v>0.10312955033694407</v>
      </c>
    </row>
    <row r="1896" spans="1:3">
      <c r="A1896" s="94">
        <f t="shared" si="64"/>
        <v>1893</v>
      </c>
      <c r="B1896" s="87">
        <f t="shared" si="65"/>
        <v>9.8174768750000002E-2</v>
      </c>
      <c r="C1896" s="87">
        <f>AVERAGE(B$4:B1896)</f>
        <v>0.1031269329140244</v>
      </c>
    </row>
    <row r="1897" spans="1:3">
      <c r="A1897" s="94">
        <f t="shared" si="64"/>
        <v>1894</v>
      </c>
      <c r="B1897" s="87">
        <f t="shared" si="65"/>
        <v>9.8174768750000002E-2</v>
      </c>
      <c r="C1897" s="87">
        <f>AVERAGE(B$4:B1897)</f>
        <v>0.10312431825501488</v>
      </c>
    </row>
    <row r="1898" spans="1:3">
      <c r="A1898" s="94">
        <f t="shared" si="64"/>
        <v>1895</v>
      </c>
      <c r="B1898" s="87">
        <f t="shared" si="65"/>
        <v>9.8174768750000002E-2</v>
      </c>
      <c r="C1898" s="87">
        <f>AVERAGE(B$4:B1898)</f>
        <v>0.10312170635553994</v>
      </c>
    </row>
    <row r="1899" spans="1:3">
      <c r="A1899" s="94">
        <f t="shared" si="64"/>
        <v>1896</v>
      </c>
      <c r="B1899" s="87">
        <f t="shared" si="65"/>
        <v>9.8174768750000002E-2</v>
      </c>
      <c r="C1899" s="87">
        <f>AVERAGE(B$4:B1899)</f>
        <v>0.10311909721123322</v>
      </c>
    </row>
    <row r="1900" spans="1:3">
      <c r="A1900" s="94">
        <f t="shared" si="64"/>
        <v>1897</v>
      </c>
      <c r="B1900" s="87">
        <f t="shared" si="65"/>
        <v>9.8174768750000002E-2</v>
      </c>
      <c r="C1900" s="87">
        <f>AVERAGE(B$4:B1900)</f>
        <v>0.10311649081773758</v>
      </c>
    </row>
    <row r="1901" spans="1:3">
      <c r="A1901" s="94">
        <f t="shared" si="64"/>
        <v>1898</v>
      </c>
      <c r="B1901" s="87">
        <f t="shared" si="65"/>
        <v>9.8174768750000002E-2</v>
      </c>
      <c r="C1901" s="87">
        <f>AVERAGE(B$4:B1901)</f>
        <v>0.10311388717070505</v>
      </c>
    </row>
    <row r="1902" spans="1:3">
      <c r="A1902" s="94">
        <f t="shared" si="64"/>
        <v>1899</v>
      </c>
      <c r="B1902" s="87">
        <f t="shared" si="65"/>
        <v>9.8174768750000002E-2</v>
      </c>
      <c r="C1902" s="87">
        <f>AVERAGE(B$4:B1902)</f>
        <v>0.10311128626579683</v>
      </c>
    </row>
    <row r="1903" spans="1:3">
      <c r="A1903" s="94">
        <f t="shared" si="64"/>
        <v>1900</v>
      </c>
      <c r="B1903" s="87">
        <f t="shared" si="65"/>
        <v>9.8174768750000002E-2</v>
      </c>
      <c r="C1903" s="87">
        <f>AVERAGE(B$4:B1903)</f>
        <v>0.10310868809868325</v>
      </c>
    </row>
    <row r="1904" spans="1:3">
      <c r="A1904" s="94">
        <f t="shared" si="64"/>
        <v>1901</v>
      </c>
      <c r="B1904" s="87">
        <f t="shared" si="65"/>
        <v>9.8174768750000002E-2</v>
      </c>
      <c r="C1904" s="87">
        <f>AVERAGE(B$4:B1904)</f>
        <v>0.10310609266504375</v>
      </c>
    </row>
    <row r="1905" spans="1:3">
      <c r="A1905" s="94">
        <f t="shared" si="64"/>
        <v>1902</v>
      </c>
      <c r="B1905" s="87">
        <f t="shared" si="65"/>
        <v>9.8174768750000002E-2</v>
      </c>
      <c r="C1905" s="87">
        <f>AVERAGE(B$4:B1905)</f>
        <v>0.10310349996056686</v>
      </c>
    </row>
    <row r="1906" spans="1:3">
      <c r="A1906" s="94">
        <f t="shared" si="64"/>
        <v>1903</v>
      </c>
      <c r="B1906" s="87">
        <f t="shared" si="65"/>
        <v>9.8174768750000002E-2</v>
      </c>
      <c r="C1906" s="87">
        <f>AVERAGE(B$4:B1906)</f>
        <v>0.10310090998095017</v>
      </c>
    </row>
    <row r="1907" spans="1:3">
      <c r="A1907" s="94">
        <f t="shared" si="64"/>
        <v>1904</v>
      </c>
      <c r="B1907" s="87">
        <f t="shared" si="65"/>
        <v>9.8174768750000002E-2</v>
      </c>
      <c r="C1907" s="87">
        <f>AVERAGE(B$4:B1907)</f>
        <v>0.10309832272190031</v>
      </c>
    </row>
    <row r="1908" spans="1:3">
      <c r="A1908" s="94">
        <f t="shared" si="64"/>
        <v>1905</v>
      </c>
      <c r="B1908" s="87">
        <f t="shared" si="65"/>
        <v>9.8174768750000002E-2</v>
      </c>
      <c r="C1908" s="87">
        <f>AVERAGE(B$4:B1908)</f>
        <v>0.1030957381791329</v>
      </c>
    </row>
    <row r="1909" spans="1:3">
      <c r="A1909" s="94">
        <f t="shared" si="64"/>
        <v>1906</v>
      </c>
      <c r="B1909" s="87">
        <f t="shared" si="65"/>
        <v>9.8174768750000002E-2</v>
      </c>
      <c r="C1909" s="87">
        <f>AVERAGE(B$4:B1909)</f>
        <v>0.1030931563483726</v>
      </c>
    </row>
    <row r="1910" spans="1:3">
      <c r="A1910" s="94">
        <f t="shared" si="64"/>
        <v>1907</v>
      </c>
      <c r="B1910" s="87">
        <f t="shared" si="65"/>
        <v>9.8174768750000002E-2</v>
      </c>
      <c r="C1910" s="87">
        <f>AVERAGE(B$4:B1910)</f>
        <v>0.103090577225353</v>
      </c>
    </row>
    <row r="1911" spans="1:3">
      <c r="A1911" s="94">
        <f t="shared" si="64"/>
        <v>1908</v>
      </c>
      <c r="B1911" s="87">
        <f t="shared" si="65"/>
        <v>9.8174768750000002E-2</v>
      </c>
      <c r="C1911" s="87">
        <f>AVERAGE(B$4:B1911)</f>
        <v>0.10308800080581665</v>
      </c>
    </row>
    <row r="1912" spans="1:3">
      <c r="A1912" s="94">
        <f t="shared" si="64"/>
        <v>1909</v>
      </c>
      <c r="B1912" s="87">
        <f t="shared" si="65"/>
        <v>9.8174768750000002E-2</v>
      </c>
      <c r="C1912" s="87">
        <f>AVERAGE(B$4:B1912)</f>
        <v>0.10308542708551502</v>
      </c>
    </row>
    <row r="1913" spans="1:3">
      <c r="A1913" s="94">
        <f t="shared" si="64"/>
        <v>1910</v>
      </c>
      <c r="B1913" s="87">
        <f t="shared" si="65"/>
        <v>9.8174768750000002E-2</v>
      </c>
      <c r="C1913" s="87">
        <f>AVERAGE(B$4:B1913)</f>
        <v>0.10308285606020846</v>
      </c>
    </row>
    <row r="1914" spans="1:3">
      <c r="A1914" s="94">
        <f t="shared" si="64"/>
        <v>1911</v>
      </c>
      <c r="B1914" s="87">
        <f t="shared" si="65"/>
        <v>9.8174768750000002E-2</v>
      </c>
      <c r="C1914" s="87">
        <f>AVERAGE(B$4:B1914)</f>
        <v>0.10308028772566623</v>
      </c>
    </row>
    <row r="1915" spans="1:3">
      <c r="A1915" s="94">
        <f t="shared" si="64"/>
        <v>1912</v>
      </c>
      <c r="B1915" s="87">
        <f t="shared" si="65"/>
        <v>9.8174768750000002E-2</v>
      </c>
      <c r="C1915" s="87">
        <f>AVERAGE(B$4:B1915)</f>
        <v>0.10307772207766641</v>
      </c>
    </row>
    <row r="1916" spans="1:3">
      <c r="A1916" s="94">
        <f t="shared" si="64"/>
        <v>1913</v>
      </c>
      <c r="B1916" s="87">
        <f t="shared" si="65"/>
        <v>9.8174768750000002E-2</v>
      </c>
      <c r="C1916" s="87">
        <f>AVERAGE(B$4:B1916)</f>
        <v>0.10307515911199591</v>
      </c>
    </row>
    <row r="1917" spans="1:3">
      <c r="A1917" s="94">
        <f t="shared" si="64"/>
        <v>1914</v>
      </c>
      <c r="B1917" s="87">
        <f t="shared" si="65"/>
        <v>9.8174768750000002E-2</v>
      </c>
      <c r="C1917" s="87">
        <f>AVERAGE(B$4:B1917)</f>
        <v>0.10307259882445045</v>
      </c>
    </row>
    <row r="1918" spans="1:3">
      <c r="A1918" s="94">
        <f t="shared" si="64"/>
        <v>1915</v>
      </c>
      <c r="B1918" s="87">
        <f t="shared" si="65"/>
        <v>9.8174768750000002E-2</v>
      </c>
      <c r="C1918" s="87">
        <f>AVERAGE(B$4:B1918)</f>
        <v>0.10307004121083455</v>
      </c>
    </row>
    <row r="1919" spans="1:3">
      <c r="A1919" s="94">
        <f t="shared" si="64"/>
        <v>1916</v>
      </c>
      <c r="B1919" s="87">
        <f t="shared" si="65"/>
        <v>9.8174768750000002E-2</v>
      </c>
      <c r="C1919" s="87">
        <f>AVERAGE(B$4:B1919)</f>
        <v>0.10306748626696147</v>
      </c>
    </row>
    <row r="1920" spans="1:3">
      <c r="A1920" s="94">
        <f t="shared" si="64"/>
        <v>1917</v>
      </c>
      <c r="B1920" s="87">
        <f t="shared" si="65"/>
        <v>9.8174768750000002E-2</v>
      </c>
      <c r="C1920" s="87">
        <f>AVERAGE(B$4:B1920)</f>
        <v>0.10306493398865318</v>
      </c>
    </row>
    <row r="1921" spans="1:3">
      <c r="A1921" s="94">
        <f t="shared" si="64"/>
        <v>1918</v>
      </c>
      <c r="B1921" s="87">
        <f t="shared" si="65"/>
        <v>9.8174768750000002E-2</v>
      </c>
      <c r="C1921" s="87">
        <f>AVERAGE(B$4:B1921)</f>
        <v>0.10306238437174044</v>
      </c>
    </row>
    <row r="1922" spans="1:3">
      <c r="A1922" s="94">
        <f t="shared" si="64"/>
        <v>1919</v>
      </c>
      <c r="B1922" s="87">
        <f t="shared" si="65"/>
        <v>9.8174768750000002E-2</v>
      </c>
      <c r="C1922" s="87">
        <f>AVERAGE(B$4:B1922)</f>
        <v>0.10305983741206262</v>
      </c>
    </row>
    <row r="1923" spans="1:3">
      <c r="A1923" s="94">
        <f t="shared" si="64"/>
        <v>1920</v>
      </c>
      <c r="B1923" s="87">
        <f t="shared" si="65"/>
        <v>9.8174768750000002E-2</v>
      </c>
      <c r="C1923" s="87">
        <f>AVERAGE(B$4:B1923)</f>
        <v>0.1030572931054678</v>
      </c>
    </row>
    <row r="1924" spans="1:3">
      <c r="A1924" s="94">
        <f t="shared" si="64"/>
        <v>1921</v>
      </c>
      <c r="B1924" s="87">
        <f t="shared" si="65"/>
        <v>9.8174768750000002E-2</v>
      </c>
      <c r="C1924" s="87">
        <f>AVERAGE(B$4:B1924)</f>
        <v>0.10305475144781268</v>
      </c>
    </row>
    <row r="1925" spans="1:3">
      <c r="A1925" s="94">
        <f t="shared" si="64"/>
        <v>1922</v>
      </c>
      <c r="B1925" s="87">
        <f t="shared" si="65"/>
        <v>9.8174768750000002E-2</v>
      </c>
      <c r="C1925" s="87">
        <f>AVERAGE(B$4:B1925)</f>
        <v>0.10305221243496263</v>
      </c>
    </row>
    <row r="1926" spans="1:3">
      <c r="A1926" s="94">
        <f t="shared" si="64"/>
        <v>1923</v>
      </c>
      <c r="B1926" s="87">
        <f t="shared" si="65"/>
        <v>9.8174768750000002E-2</v>
      </c>
      <c r="C1926" s="87">
        <f>AVERAGE(B$4:B1926)</f>
        <v>0.10304967606279156</v>
      </c>
    </row>
    <row r="1927" spans="1:3">
      <c r="A1927" s="94">
        <f t="shared" si="64"/>
        <v>1924</v>
      </c>
      <c r="B1927" s="87">
        <f t="shared" si="65"/>
        <v>9.8174768750000002E-2</v>
      </c>
      <c r="C1927" s="87">
        <f>AVERAGE(B$4:B1927)</f>
        <v>0.103047142327182</v>
      </c>
    </row>
    <row r="1928" spans="1:3">
      <c r="A1928" s="94">
        <f t="shared" si="64"/>
        <v>1925</v>
      </c>
      <c r="B1928" s="87">
        <f t="shared" si="65"/>
        <v>9.8174768750000002E-2</v>
      </c>
      <c r="C1928" s="87">
        <f>AVERAGE(B$4:B1928)</f>
        <v>0.10304461122402502</v>
      </c>
    </row>
    <row r="1929" spans="1:3">
      <c r="A1929" s="94">
        <f t="shared" si="64"/>
        <v>1926</v>
      </c>
      <c r="B1929" s="87">
        <f t="shared" si="65"/>
        <v>9.8174768750000002E-2</v>
      </c>
      <c r="C1929" s="87">
        <f>AVERAGE(B$4:B1929)</f>
        <v>0.10304208274922022</v>
      </c>
    </row>
    <row r="1930" spans="1:3">
      <c r="A1930" s="94">
        <f t="shared" si="64"/>
        <v>1927</v>
      </c>
      <c r="B1930" s="87">
        <f t="shared" si="65"/>
        <v>9.8174768750000002E-2</v>
      </c>
      <c r="C1930" s="87">
        <f>AVERAGE(B$4:B1930)</f>
        <v>0.10303955689867574</v>
      </c>
    </row>
    <row r="1931" spans="1:3">
      <c r="A1931" s="94">
        <f t="shared" si="64"/>
        <v>1928</v>
      </c>
      <c r="B1931" s="87">
        <f t="shared" si="65"/>
        <v>9.8174768750000002E-2</v>
      </c>
      <c r="C1931" s="87">
        <f>AVERAGE(B$4:B1931)</f>
        <v>0.10303703366830817</v>
      </c>
    </row>
    <row r="1932" spans="1:3">
      <c r="A1932" s="94">
        <f t="shared" si="64"/>
        <v>1929</v>
      </c>
      <c r="B1932" s="87">
        <f t="shared" si="65"/>
        <v>9.8174768750000002E-2</v>
      </c>
      <c r="C1932" s="87">
        <f>AVERAGE(B$4:B1932)</f>
        <v>0.10303451305404258</v>
      </c>
    </row>
    <row r="1933" spans="1:3">
      <c r="A1933" s="94">
        <f t="shared" si="64"/>
        <v>1930</v>
      </c>
      <c r="B1933" s="87">
        <f t="shared" si="65"/>
        <v>9.8174768750000002E-2</v>
      </c>
      <c r="C1933" s="87">
        <f>AVERAGE(B$4:B1933)</f>
        <v>0.10303199505181251</v>
      </c>
    </row>
    <row r="1934" spans="1:3">
      <c r="A1934" s="94">
        <f t="shared" si="64"/>
        <v>1931</v>
      </c>
      <c r="B1934" s="87">
        <f t="shared" si="65"/>
        <v>9.8174768750000002E-2</v>
      </c>
      <c r="C1934" s="87">
        <f>AVERAGE(B$4:B1934)</f>
        <v>0.10302947965755989</v>
      </c>
    </row>
    <row r="1935" spans="1:3">
      <c r="A1935" s="94">
        <f t="shared" si="64"/>
        <v>1932</v>
      </c>
      <c r="B1935" s="87">
        <f t="shared" si="65"/>
        <v>9.8174768750000002E-2</v>
      </c>
      <c r="C1935" s="87">
        <f>AVERAGE(B$4:B1935)</f>
        <v>0.10302696686723507</v>
      </c>
    </row>
    <row r="1936" spans="1:3">
      <c r="A1936" s="94">
        <f t="shared" si="64"/>
        <v>1933</v>
      </c>
      <c r="B1936" s="87">
        <f t="shared" si="65"/>
        <v>9.8174768750000002E-2</v>
      </c>
      <c r="C1936" s="87">
        <f>AVERAGE(B$4:B1936)</f>
        <v>0.10302445667679677</v>
      </c>
    </row>
    <row r="1937" spans="1:3">
      <c r="A1937" s="94">
        <f t="shared" si="64"/>
        <v>1934</v>
      </c>
      <c r="B1937" s="87">
        <f t="shared" si="65"/>
        <v>9.8174768750000002E-2</v>
      </c>
      <c r="C1937" s="87">
        <f>AVERAGE(B$4:B1937)</f>
        <v>0.10302194908221207</v>
      </c>
    </row>
    <row r="1938" spans="1:3">
      <c r="A1938" s="94">
        <f t="shared" si="64"/>
        <v>1935</v>
      </c>
      <c r="B1938" s="87">
        <f t="shared" si="65"/>
        <v>9.8174768750000002E-2</v>
      </c>
      <c r="C1938" s="87">
        <f>AVERAGE(B$4:B1938)</f>
        <v>0.1030194440794564</v>
      </c>
    </row>
    <row r="1939" spans="1:3">
      <c r="A1939" s="94">
        <f t="shared" si="64"/>
        <v>1936</v>
      </c>
      <c r="B1939" s="87">
        <f t="shared" si="65"/>
        <v>9.8174768750000002E-2</v>
      </c>
      <c r="C1939" s="87">
        <f>AVERAGE(B$4:B1939)</f>
        <v>0.1030169416645135</v>
      </c>
    </row>
    <row r="1940" spans="1:3">
      <c r="A1940" s="94">
        <f t="shared" si="64"/>
        <v>1937</v>
      </c>
      <c r="B1940" s="87">
        <f t="shared" si="65"/>
        <v>9.8174768750000002E-2</v>
      </c>
      <c r="C1940" s="87">
        <f>AVERAGE(B$4:B1940)</f>
        <v>0.10301444183337539</v>
      </c>
    </row>
    <row r="1941" spans="1:3">
      <c r="A1941" s="94">
        <f t="shared" si="64"/>
        <v>1938</v>
      </c>
      <c r="B1941" s="87">
        <f t="shared" si="65"/>
        <v>9.8174768750000002E-2</v>
      </c>
      <c r="C1941" s="87">
        <f>AVERAGE(B$4:B1941)</f>
        <v>0.10301194458204238</v>
      </c>
    </row>
    <row r="1942" spans="1:3">
      <c r="A1942" s="94">
        <f t="shared" ref="A1942:A1964" si="66">A1941+1</f>
        <v>1939</v>
      </c>
      <c r="B1942" s="87">
        <f t="shared" ref="B1942:B1964" si="67">B1941</f>
        <v>9.8174768750000002E-2</v>
      </c>
      <c r="C1942" s="87">
        <f>AVERAGE(B$4:B1942)</f>
        <v>0.10300944990652303</v>
      </c>
    </row>
    <row r="1943" spans="1:3">
      <c r="A1943" s="94">
        <f t="shared" si="66"/>
        <v>1940</v>
      </c>
      <c r="B1943" s="87">
        <f t="shared" si="67"/>
        <v>9.8174768750000002E-2</v>
      </c>
      <c r="C1943" s="87">
        <f>AVERAGE(B$4:B1943)</f>
        <v>0.10300695780283409</v>
      </c>
    </row>
    <row r="1944" spans="1:3">
      <c r="A1944" s="94">
        <f t="shared" si="66"/>
        <v>1941</v>
      </c>
      <c r="B1944" s="87">
        <f t="shared" si="67"/>
        <v>9.8174768750000002E-2</v>
      </c>
      <c r="C1944" s="87">
        <f>AVERAGE(B$4:B1944)</f>
        <v>0.10300446826700059</v>
      </c>
    </row>
    <row r="1945" spans="1:3">
      <c r="A1945" s="94">
        <f t="shared" si="66"/>
        <v>1942</v>
      </c>
      <c r="B1945" s="87">
        <f t="shared" si="67"/>
        <v>9.8174768750000002E-2</v>
      </c>
      <c r="C1945" s="87">
        <f>AVERAGE(B$4:B1945)</f>
        <v>0.10300198129505568</v>
      </c>
    </row>
    <row r="1946" spans="1:3">
      <c r="A1946" s="94">
        <f t="shared" si="66"/>
        <v>1943</v>
      </c>
      <c r="B1946" s="87">
        <f t="shared" si="67"/>
        <v>9.8174768750000002E-2</v>
      </c>
      <c r="C1946" s="87">
        <f>AVERAGE(B$4:B1946)</f>
        <v>0.10299949688304073</v>
      </c>
    </row>
    <row r="1947" spans="1:3">
      <c r="A1947" s="94">
        <f t="shared" si="66"/>
        <v>1944</v>
      </c>
      <c r="B1947" s="87">
        <f t="shared" si="67"/>
        <v>9.8174768750000002E-2</v>
      </c>
      <c r="C1947" s="87">
        <f>AVERAGE(B$4:B1947)</f>
        <v>0.10299701502700521</v>
      </c>
    </row>
    <row r="1948" spans="1:3">
      <c r="A1948" s="94">
        <f t="shared" si="66"/>
        <v>1945</v>
      </c>
      <c r="B1948" s="87">
        <f t="shared" si="67"/>
        <v>9.8174768750000002E-2</v>
      </c>
      <c r="C1948" s="87">
        <f>AVERAGE(B$4:B1948)</f>
        <v>0.10299453572300675</v>
      </c>
    </row>
    <row r="1949" spans="1:3">
      <c r="A1949" s="94">
        <f t="shared" si="66"/>
        <v>1946</v>
      </c>
      <c r="B1949" s="87">
        <f t="shared" si="67"/>
        <v>9.8174768750000002E-2</v>
      </c>
      <c r="C1949" s="87">
        <f>AVERAGE(B$4:B1949)</f>
        <v>0.10299205896711107</v>
      </c>
    </row>
    <row r="1950" spans="1:3">
      <c r="A1950" s="94">
        <f t="shared" si="66"/>
        <v>1947</v>
      </c>
      <c r="B1950" s="87">
        <f t="shared" si="67"/>
        <v>9.8174768750000002E-2</v>
      </c>
      <c r="C1950" s="87">
        <f>AVERAGE(B$4:B1950)</f>
        <v>0.10298958475539195</v>
      </c>
    </row>
    <row r="1951" spans="1:3">
      <c r="A1951" s="94">
        <f t="shared" si="66"/>
        <v>1948</v>
      </c>
      <c r="B1951" s="87">
        <f t="shared" si="67"/>
        <v>9.8174768750000002E-2</v>
      </c>
      <c r="C1951" s="87">
        <f>AVERAGE(B$4:B1951)</f>
        <v>0.10298711308393128</v>
      </c>
    </row>
    <row r="1952" spans="1:3">
      <c r="A1952" s="94">
        <f t="shared" si="66"/>
        <v>1949</v>
      </c>
      <c r="B1952" s="87">
        <f t="shared" si="67"/>
        <v>9.8174768750000002E-2</v>
      </c>
      <c r="C1952" s="87">
        <f>AVERAGE(B$4:B1952)</f>
        <v>0.10298464394881895</v>
      </c>
    </row>
    <row r="1953" spans="1:3">
      <c r="A1953" s="94">
        <f t="shared" si="66"/>
        <v>1950</v>
      </c>
      <c r="B1953" s="87">
        <f t="shared" si="67"/>
        <v>9.8174768750000002E-2</v>
      </c>
      <c r="C1953" s="87">
        <f>AVERAGE(B$4:B1953)</f>
        <v>0.10298217734615289</v>
      </c>
    </row>
    <row r="1954" spans="1:3">
      <c r="A1954" s="94">
        <f t="shared" si="66"/>
        <v>1951</v>
      </c>
      <c r="B1954" s="87">
        <f t="shared" si="67"/>
        <v>9.8174768750000002E-2</v>
      </c>
      <c r="C1954" s="87">
        <f>AVERAGE(B$4:B1954)</f>
        <v>0.10297971327203902</v>
      </c>
    </row>
    <row r="1955" spans="1:3">
      <c r="A1955" s="94">
        <f t="shared" si="66"/>
        <v>1952</v>
      </c>
      <c r="B1955" s="87">
        <f t="shared" si="67"/>
        <v>9.8174768750000002E-2</v>
      </c>
      <c r="C1955" s="87">
        <f>AVERAGE(B$4:B1955)</f>
        <v>0.10297725172259126</v>
      </c>
    </row>
    <row r="1956" spans="1:3">
      <c r="A1956" s="94">
        <f t="shared" si="66"/>
        <v>1953</v>
      </c>
      <c r="B1956" s="87">
        <f t="shared" si="67"/>
        <v>9.8174768750000002E-2</v>
      </c>
      <c r="C1956" s="87">
        <f>AVERAGE(B$4:B1956)</f>
        <v>0.10297479269393145</v>
      </c>
    </row>
    <row r="1957" spans="1:3">
      <c r="A1957" s="94">
        <f t="shared" si="66"/>
        <v>1954</v>
      </c>
      <c r="B1957" s="87">
        <f t="shared" si="67"/>
        <v>9.8174768750000002E-2</v>
      </c>
      <c r="C1957" s="87">
        <f>AVERAGE(B$4:B1957)</f>
        <v>0.10297233618218941</v>
      </c>
    </row>
    <row r="1958" spans="1:3">
      <c r="A1958" s="94">
        <f t="shared" si="66"/>
        <v>1955</v>
      </c>
      <c r="B1958" s="87">
        <f t="shared" si="67"/>
        <v>9.8174768750000002E-2</v>
      </c>
      <c r="C1958" s="87">
        <f>AVERAGE(B$4:B1958)</f>
        <v>0.10296988218350288</v>
      </c>
    </row>
    <row r="1959" spans="1:3">
      <c r="A1959" s="94">
        <f t="shared" si="66"/>
        <v>1956</v>
      </c>
      <c r="B1959" s="87">
        <f t="shared" si="67"/>
        <v>9.8174768750000002E-2</v>
      </c>
      <c r="C1959" s="87">
        <f>AVERAGE(B$4:B1959)</f>
        <v>0.10296743069401744</v>
      </c>
    </row>
    <row r="1960" spans="1:3">
      <c r="A1960" s="94">
        <f t="shared" si="66"/>
        <v>1957</v>
      </c>
      <c r="B1960" s="87">
        <f t="shared" si="67"/>
        <v>9.8174768750000002E-2</v>
      </c>
      <c r="C1960" s="87">
        <f>AVERAGE(B$4:B1960)</f>
        <v>0.10296498170988662</v>
      </c>
    </row>
    <row r="1961" spans="1:3">
      <c r="A1961" s="94">
        <f t="shared" si="66"/>
        <v>1958</v>
      </c>
      <c r="B1961" s="87">
        <f t="shared" si="67"/>
        <v>9.8174768750000002E-2</v>
      </c>
      <c r="C1961" s="87">
        <f>AVERAGE(B$4:B1961)</f>
        <v>0.10296253522727176</v>
      </c>
    </row>
    <row r="1962" spans="1:3">
      <c r="A1962" s="94">
        <f t="shared" si="66"/>
        <v>1959</v>
      </c>
      <c r="B1962" s="87">
        <f t="shared" si="67"/>
        <v>9.8174768750000002E-2</v>
      </c>
      <c r="C1962" s="87">
        <f>AVERAGE(B$4:B1962)</f>
        <v>0.10296009124234207</v>
      </c>
    </row>
    <row r="1963" spans="1:3">
      <c r="A1963" s="94">
        <f t="shared" si="66"/>
        <v>1960</v>
      </c>
      <c r="B1963" s="87">
        <f t="shared" si="67"/>
        <v>9.8174768750000002E-2</v>
      </c>
      <c r="C1963" s="87">
        <f>AVERAGE(B$4:B1963)</f>
        <v>0.10295764975127455</v>
      </c>
    </row>
    <row r="1964" spans="1:3">
      <c r="A1964" s="94">
        <f t="shared" si="66"/>
        <v>1961</v>
      </c>
      <c r="B1964" s="87">
        <f t="shared" si="67"/>
        <v>9.8174768750000002E-2</v>
      </c>
      <c r="C1964" s="87">
        <f>AVERAGE(B$4:B1964)</f>
        <v>0.10295521075025402</v>
      </c>
    </row>
    <row r="1965" spans="1:3">
      <c r="A1965" s="94">
        <f t="shared" ref="A1965:A2002" si="68">A1964+1</f>
        <v>1962</v>
      </c>
      <c r="B1965" s="87">
        <f t="shared" ref="B1965:B2003" si="69">B1964</f>
        <v>9.8174768750000002E-2</v>
      </c>
      <c r="C1965" s="87">
        <f>AVERAGE(B$4:B1965)</f>
        <v>0.10295277423547304</v>
      </c>
    </row>
    <row r="1966" spans="1:3">
      <c r="A1966" s="94">
        <f t="shared" si="68"/>
        <v>1963</v>
      </c>
      <c r="B1966" s="87">
        <f t="shared" si="69"/>
        <v>9.8174768750000002E-2</v>
      </c>
      <c r="C1966" s="87">
        <f>AVERAGE(B$4:B1966)</f>
        <v>0.102950340203132</v>
      </c>
    </row>
    <row r="1967" spans="1:3">
      <c r="A1967" s="94">
        <f t="shared" si="68"/>
        <v>1964</v>
      </c>
      <c r="B1967" s="87">
        <f t="shared" si="69"/>
        <v>9.8174768750000002E-2</v>
      </c>
      <c r="C1967" s="87">
        <f>AVERAGE(B$4:B1967)</f>
        <v>0.10294790864943897</v>
      </c>
    </row>
    <row r="1968" spans="1:3">
      <c r="A1968" s="94">
        <f t="shared" si="68"/>
        <v>1965</v>
      </c>
      <c r="B1968" s="87">
        <f t="shared" si="69"/>
        <v>9.8174768750000002E-2</v>
      </c>
      <c r="C1968" s="87">
        <f>AVERAGE(B$4:B1968)</f>
        <v>0.10294547957060973</v>
      </c>
    </row>
    <row r="1969" spans="1:3">
      <c r="A1969" s="94">
        <f t="shared" si="68"/>
        <v>1966</v>
      </c>
      <c r="B1969" s="87">
        <f t="shared" si="69"/>
        <v>9.8174768750000002E-2</v>
      </c>
      <c r="C1969" s="87">
        <f>AVERAGE(B$4:B1969)</f>
        <v>0.10294305296286781</v>
      </c>
    </row>
    <row r="1970" spans="1:3">
      <c r="A1970" s="94">
        <f t="shared" si="68"/>
        <v>1967</v>
      </c>
      <c r="B1970" s="87">
        <f t="shared" si="69"/>
        <v>9.8174768750000002E-2</v>
      </c>
      <c r="C1970" s="87">
        <f>AVERAGE(B$4:B1970)</f>
        <v>0.10294062882244438</v>
      </c>
    </row>
    <row r="1971" spans="1:3">
      <c r="A1971" s="94">
        <f t="shared" si="68"/>
        <v>1968</v>
      </c>
      <c r="B1971" s="87">
        <f t="shared" si="69"/>
        <v>9.8174768750000002E-2</v>
      </c>
      <c r="C1971" s="87">
        <f>AVERAGE(B$4:B1971)</f>
        <v>0.1029382071455783</v>
      </c>
    </row>
    <row r="1972" spans="1:3">
      <c r="A1972" s="94">
        <f t="shared" si="68"/>
        <v>1969</v>
      </c>
      <c r="B1972" s="87">
        <f t="shared" si="69"/>
        <v>9.8174768750000002E-2</v>
      </c>
      <c r="C1972" s="87">
        <f>AVERAGE(B$4:B1972)</f>
        <v>0.10293578792851606</v>
      </c>
    </row>
    <row r="1973" spans="1:3">
      <c r="A1973" s="94">
        <f t="shared" si="68"/>
        <v>1970</v>
      </c>
      <c r="B1973" s="87">
        <f t="shared" si="69"/>
        <v>9.8174768750000002E-2</v>
      </c>
      <c r="C1973" s="87">
        <f>AVERAGE(B$4:B1973)</f>
        <v>0.10293337116751174</v>
      </c>
    </row>
    <row r="1974" spans="1:3">
      <c r="A1974" s="94">
        <f t="shared" si="68"/>
        <v>1971</v>
      </c>
      <c r="B1974" s="87">
        <f t="shared" si="69"/>
        <v>9.8174768750000002E-2</v>
      </c>
      <c r="C1974" s="87">
        <f>AVERAGE(B$4:B1974)</f>
        <v>0.10293095685882704</v>
      </c>
    </row>
    <row r="1975" spans="1:3">
      <c r="A1975" s="94">
        <f t="shared" si="68"/>
        <v>1972</v>
      </c>
      <c r="B1975" s="87">
        <f t="shared" si="69"/>
        <v>9.8174768750000002E-2</v>
      </c>
      <c r="C1975" s="87">
        <f>AVERAGE(B$4:B1975)</f>
        <v>0.10292854499873129</v>
      </c>
    </row>
    <row r="1976" spans="1:3">
      <c r="A1976" s="94">
        <f t="shared" si="68"/>
        <v>1973</v>
      </c>
      <c r="B1976" s="87">
        <f t="shared" si="69"/>
        <v>9.8174768750000002E-2</v>
      </c>
      <c r="C1976" s="87">
        <f>AVERAGE(B$4:B1976)</f>
        <v>0.10292613558350132</v>
      </c>
    </row>
    <row r="1977" spans="1:3">
      <c r="A1977" s="94">
        <f t="shared" si="68"/>
        <v>1974</v>
      </c>
      <c r="B1977" s="87">
        <f t="shared" si="69"/>
        <v>9.8174768750000002E-2</v>
      </c>
      <c r="C1977" s="87">
        <f>AVERAGE(B$4:B1977)</f>
        <v>0.10292372860942153</v>
      </c>
    </row>
    <row r="1978" spans="1:3">
      <c r="A1978" s="94">
        <f t="shared" si="68"/>
        <v>1975</v>
      </c>
      <c r="B1978" s="87">
        <f t="shared" si="69"/>
        <v>9.8174768750000002E-2</v>
      </c>
      <c r="C1978" s="87">
        <f>AVERAGE(B$4:B1978)</f>
        <v>0.10292132407278386</v>
      </c>
    </row>
    <row r="1979" spans="1:3">
      <c r="A1979" s="94">
        <f t="shared" si="68"/>
        <v>1976</v>
      </c>
      <c r="B1979" s="87">
        <f t="shared" si="69"/>
        <v>9.8174768750000002E-2</v>
      </c>
      <c r="C1979" s="87">
        <f>AVERAGE(B$4:B1979)</f>
        <v>0.10291892196988771</v>
      </c>
    </row>
    <row r="1980" spans="1:3">
      <c r="A1980" s="94">
        <f t="shared" si="68"/>
        <v>1977</v>
      </c>
      <c r="B1980" s="87">
        <f t="shared" si="69"/>
        <v>9.8174768750000002E-2</v>
      </c>
      <c r="C1980" s="87">
        <f>AVERAGE(B$4:B1980)</f>
        <v>0.10291652229704001</v>
      </c>
    </row>
    <row r="1981" spans="1:3">
      <c r="A1981" s="94">
        <f t="shared" si="68"/>
        <v>1978</v>
      </c>
      <c r="B1981" s="87">
        <f t="shared" si="69"/>
        <v>9.8174768750000002E-2</v>
      </c>
      <c r="C1981" s="87">
        <f>AVERAGE(B$4:B1981)</f>
        <v>0.10291412505055515</v>
      </c>
    </row>
    <row r="1982" spans="1:3">
      <c r="A1982" s="94">
        <f t="shared" si="68"/>
        <v>1979</v>
      </c>
      <c r="B1982" s="87">
        <f t="shared" si="69"/>
        <v>9.8174768750000002E-2</v>
      </c>
      <c r="C1982" s="87">
        <f>AVERAGE(B$4:B1982)</f>
        <v>0.10291173022675498</v>
      </c>
    </row>
    <row r="1983" spans="1:3">
      <c r="A1983" s="94">
        <f t="shared" si="68"/>
        <v>1980</v>
      </c>
      <c r="B1983" s="87">
        <f t="shared" si="69"/>
        <v>9.8174768750000002E-2</v>
      </c>
      <c r="C1983" s="87">
        <f>AVERAGE(B$4:B1983)</f>
        <v>0.10290933782196873</v>
      </c>
    </row>
    <row r="1984" spans="1:3">
      <c r="A1984" s="94">
        <f t="shared" si="68"/>
        <v>1981</v>
      </c>
      <c r="B1984" s="87">
        <f t="shared" si="69"/>
        <v>9.8174768750000002E-2</v>
      </c>
      <c r="C1984" s="87">
        <f>AVERAGE(B$4:B1984)</f>
        <v>0.10290694783253311</v>
      </c>
    </row>
    <row r="1985" spans="1:3">
      <c r="A1985" s="94">
        <f t="shared" si="68"/>
        <v>1982</v>
      </c>
      <c r="B1985" s="87">
        <f t="shared" si="69"/>
        <v>9.8174768750000002E-2</v>
      </c>
      <c r="C1985" s="87">
        <f>AVERAGE(B$4:B1985)</f>
        <v>0.10290456025479218</v>
      </c>
    </row>
    <row r="1986" spans="1:3">
      <c r="A1986" s="94">
        <f t="shared" si="68"/>
        <v>1983</v>
      </c>
      <c r="B1986" s="87">
        <f t="shared" si="69"/>
        <v>9.8174768750000002E-2</v>
      </c>
      <c r="C1986" s="87">
        <f>AVERAGE(B$4:B1986)</f>
        <v>0.10290217508509737</v>
      </c>
    </row>
    <row r="1987" spans="1:3">
      <c r="A1987" s="94">
        <f t="shared" si="68"/>
        <v>1984</v>
      </c>
      <c r="B1987" s="87">
        <f t="shared" si="69"/>
        <v>9.8174768750000002E-2</v>
      </c>
      <c r="C1987" s="87">
        <f>AVERAGE(B$4:B1987)</f>
        <v>0.1028997923198075</v>
      </c>
    </row>
    <row r="1988" spans="1:3">
      <c r="A1988" s="94">
        <f t="shared" si="68"/>
        <v>1985</v>
      </c>
      <c r="B1988" s="87">
        <f t="shared" si="69"/>
        <v>9.8174768750000002E-2</v>
      </c>
      <c r="C1988" s="87">
        <f>AVERAGE(B$4:B1988)</f>
        <v>0.10289741195528872</v>
      </c>
    </row>
    <row r="1989" spans="1:3">
      <c r="A1989" s="94">
        <f t="shared" si="68"/>
        <v>1986</v>
      </c>
      <c r="B1989" s="87">
        <f t="shared" si="69"/>
        <v>9.8174768750000002E-2</v>
      </c>
      <c r="C1989" s="87">
        <f>AVERAGE(B$4:B1989)</f>
        <v>0.10289503398791444</v>
      </c>
    </row>
    <row r="1990" spans="1:3">
      <c r="A1990" s="94">
        <f t="shared" si="68"/>
        <v>1987</v>
      </c>
      <c r="B1990" s="87">
        <f t="shared" si="69"/>
        <v>9.8174768750000002E-2</v>
      </c>
      <c r="C1990" s="87">
        <f>AVERAGE(B$4:B1990)</f>
        <v>0.10289265841406547</v>
      </c>
    </row>
    <row r="1991" spans="1:3">
      <c r="A1991" s="94">
        <f t="shared" si="68"/>
        <v>1988</v>
      </c>
      <c r="B1991" s="87">
        <f t="shared" si="69"/>
        <v>9.8174768750000002E-2</v>
      </c>
      <c r="C1991" s="87">
        <f>AVERAGE(B$4:B1991)</f>
        <v>0.10289028523012983</v>
      </c>
    </row>
    <row r="1992" spans="1:3">
      <c r="A1992" s="94">
        <f t="shared" si="68"/>
        <v>1989</v>
      </c>
      <c r="B1992" s="87">
        <f t="shared" si="69"/>
        <v>9.8174768750000002E-2</v>
      </c>
      <c r="C1992" s="87">
        <f>AVERAGE(B$4:B1992)</f>
        <v>0.10288791443250281</v>
      </c>
    </row>
    <row r="1993" spans="1:3">
      <c r="A1993" s="94">
        <f t="shared" si="68"/>
        <v>1990</v>
      </c>
      <c r="B1993" s="87">
        <f t="shared" si="69"/>
        <v>9.8174768750000002E-2</v>
      </c>
      <c r="C1993" s="87">
        <f>AVERAGE(B$4:B1993)</f>
        <v>0.10288554601758698</v>
      </c>
    </row>
    <row r="1994" spans="1:3">
      <c r="A1994" s="94">
        <f t="shared" si="68"/>
        <v>1991</v>
      </c>
      <c r="B1994" s="87">
        <f t="shared" si="69"/>
        <v>9.8174768750000002E-2</v>
      </c>
      <c r="C1994" s="87">
        <f>AVERAGE(B$4:B1994)</f>
        <v>0.10288317998179211</v>
      </c>
    </row>
    <row r="1995" spans="1:3">
      <c r="A1995" s="94">
        <f t="shared" si="68"/>
        <v>1992</v>
      </c>
      <c r="B1995" s="87">
        <f t="shared" si="69"/>
        <v>9.8174768750000002E-2</v>
      </c>
      <c r="C1995" s="87">
        <f>AVERAGE(B$4:B1995)</f>
        <v>0.10288081632153519</v>
      </c>
    </row>
    <row r="1996" spans="1:3">
      <c r="A1996" s="94">
        <f t="shared" si="68"/>
        <v>1993</v>
      </c>
      <c r="B1996" s="87">
        <f t="shared" si="69"/>
        <v>9.8174768750000002E-2</v>
      </c>
      <c r="C1996" s="87">
        <f>AVERAGE(B$4:B1996)</f>
        <v>0.10287845503324039</v>
      </c>
    </row>
    <row r="1997" spans="1:3">
      <c r="A1997" s="94">
        <f t="shared" si="68"/>
        <v>1994</v>
      </c>
      <c r="B1997" s="87">
        <f t="shared" si="69"/>
        <v>9.8174768750000002E-2</v>
      </c>
      <c r="C1997" s="87">
        <f>AVERAGE(B$4:B1997)</f>
        <v>0.10287609611333906</v>
      </c>
    </row>
    <row r="1998" spans="1:3">
      <c r="A1998" s="94">
        <f t="shared" si="68"/>
        <v>1995</v>
      </c>
      <c r="B1998" s="87">
        <f t="shared" si="69"/>
        <v>9.8174768750000002E-2</v>
      </c>
      <c r="C1998" s="87">
        <f>AVERAGE(B$4:B1998)</f>
        <v>0.10287373955826971</v>
      </c>
    </row>
    <row r="1999" spans="1:3">
      <c r="A1999" s="94">
        <f t="shared" si="68"/>
        <v>1996</v>
      </c>
      <c r="B1999" s="87">
        <f t="shared" si="69"/>
        <v>9.8174768750000002E-2</v>
      </c>
      <c r="C1999" s="87">
        <f>AVERAGE(B$4:B1999)</f>
        <v>0.102871385364478</v>
      </c>
    </row>
    <row r="2000" spans="1:3">
      <c r="A2000" s="94">
        <f t="shared" si="68"/>
        <v>1997</v>
      </c>
      <c r="B2000" s="87">
        <f t="shared" si="69"/>
        <v>9.8174768750000002E-2</v>
      </c>
      <c r="C2000" s="87">
        <f>AVERAGE(B$4:B2000)</f>
        <v>0.10286903352841667</v>
      </c>
    </row>
    <row r="2001" spans="1:3">
      <c r="A2001" s="94">
        <f t="shared" si="68"/>
        <v>1998</v>
      </c>
      <c r="B2001" s="87">
        <f t="shared" si="69"/>
        <v>9.8174768750000002E-2</v>
      </c>
      <c r="C2001" s="87">
        <f>AVERAGE(B$4:B2001)</f>
        <v>0.10286668404654559</v>
      </c>
    </row>
    <row r="2002" spans="1:3">
      <c r="A2002" s="94">
        <f t="shared" si="68"/>
        <v>1999</v>
      </c>
      <c r="B2002" s="87">
        <f t="shared" si="69"/>
        <v>9.8174768750000002E-2</v>
      </c>
      <c r="C2002" s="87">
        <f>AVERAGE(B$4:B2002)</f>
        <v>0.1028643369153317</v>
      </c>
    </row>
    <row r="2003" spans="1:3">
      <c r="A2003" s="94" t="s">
        <v>132</v>
      </c>
      <c r="B2003" s="87">
        <f t="shared" si="69"/>
        <v>9.8174768750000002E-2</v>
      </c>
      <c r="C2003" s="87">
        <f>AVERAGE(B$4:B2003)</f>
        <v>0.10286199213124904</v>
      </c>
    </row>
  </sheetData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61"/>
  <sheetViews>
    <sheetView showGridLines="0" workbookViewId="0">
      <selection activeCell="C30" sqref="C30"/>
    </sheetView>
  </sheetViews>
  <sheetFormatPr baseColWidth="10" defaultColWidth="8.83203125" defaultRowHeight="14" x14ac:dyDescent="0"/>
  <cols>
    <col min="1" max="1" width="8.83203125" style="1"/>
    <col min="2" max="4" width="15.6640625" customWidth="1"/>
    <col min="5" max="5" width="9.1640625" customWidth="1"/>
  </cols>
  <sheetData>
    <row r="1" spans="1:11" s="30" customFormat="1" ht="18">
      <c r="A1" s="48" t="s">
        <v>217</v>
      </c>
      <c r="D1" s="31"/>
    </row>
    <row r="3" spans="1:11" ht="16" thickBot="1">
      <c r="A3" s="41" t="s">
        <v>208</v>
      </c>
    </row>
    <row r="4" spans="1:11" ht="15" thickBot="1">
      <c r="E4" s="160" t="s">
        <v>25</v>
      </c>
      <c r="F4" s="160" t="s">
        <v>26</v>
      </c>
      <c r="G4" s="163" t="s">
        <v>76</v>
      </c>
      <c r="H4" s="167"/>
      <c r="I4" s="164"/>
      <c r="J4" s="163" t="s">
        <v>17</v>
      </c>
      <c r="K4" s="164"/>
    </row>
    <row r="5" spans="1:11" ht="15" customHeight="1" thickBot="1">
      <c r="B5" s="163" t="s">
        <v>22</v>
      </c>
      <c r="C5" s="164"/>
      <c r="D5" s="3" t="s">
        <v>194</v>
      </c>
      <c r="E5" s="162"/>
      <c r="F5" s="162"/>
      <c r="G5" s="165"/>
      <c r="H5" s="168"/>
      <c r="I5" s="166"/>
      <c r="J5" s="165" t="s">
        <v>18</v>
      </c>
      <c r="K5" s="166"/>
    </row>
    <row r="6" spans="1:11" ht="15" thickBot="1">
      <c r="B6" s="104" t="s">
        <v>176</v>
      </c>
      <c r="C6" s="105" t="s">
        <v>177</v>
      </c>
      <c r="D6" s="2"/>
      <c r="E6" s="108"/>
      <c r="F6" s="108"/>
      <c r="G6" s="108" t="s">
        <v>64</v>
      </c>
      <c r="H6" s="108" t="s">
        <v>65</v>
      </c>
      <c r="I6" s="108" t="s">
        <v>66</v>
      </c>
      <c r="J6" s="108" t="s">
        <v>20</v>
      </c>
      <c r="K6" s="108" t="s">
        <v>21</v>
      </c>
    </row>
    <row r="7" spans="1:11" ht="15" thickBot="1">
      <c r="A7" s="1">
        <v>1</v>
      </c>
      <c r="B7" s="90" t="s">
        <v>313</v>
      </c>
      <c r="C7" s="90" t="s">
        <v>313</v>
      </c>
      <c r="D7" s="90" t="s">
        <v>39</v>
      </c>
      <c r="E7" s="86">
        <v>312</v>
      </c>
      <c r="F7" s="86">
        <v>16365</v>
      </c>
      <c r="G7" s="91">
        <v>0.8</v>
      </c>
      <c r="H7" s="91">
        <v>0.1</v>
      </c>
      <c r="I7" s="91">
        <v>0.1</v>
      </c>
      <c r="J7" s="91">
        <v>0.2</v>
      </c>
      <c r="K7" s="91">
        <v>0.8</v>
      </c>
    </row>
    <row r="8" spans="1:11" ht="15" thickBot="1">
      <c r="A8" s="1">
        <f>A7+1</f>
        <v>2</v>
      </c>
      <c r="B8" s="90" t="s">
        <v>280</v>
      </c>
      <c r="C8" s="90" t="s">
        <v>50</v>
      </c>
      <c r="D8" s="90" t="s">
        <v>50</v>
      </c>
      <c r="E8" s="24"/>
      <c r="F8" s="24"/>
      <c r="G8" s="24"/>
      <c r="H8" s="24"/>
      <c r="I8" s="24"/>
      <c r="J8" s="24"/>
      <c r="K8" s="24"/>
    </row>
    <row r="9" spans="1:11" ht="15" thickBot="1">
      <c r="A9" s="1">
        <f t="shared" ref="A9:A59" si="0">A8+1</f>
        <v>3</v>
      </c>
      <c r="B9" s="90" t="s">
        <v>281</v>
      </c>
      <c r="C9" s="90" t="s">
        <v>50</v>
      </c>
      <c r="D9" s="90" t="s">
        <v>50</v>
      </c>
      <c r="E9" s="24"/>
      <c r="F9" s="24"/>
      <c r="G9" s="24"/>
      <c r="H9" s="24"/>
      <c r="I9" s="24"/>
      <c r="J9" s="24"/>
      <c r="K9" s="24"/>
    </row>
    <row r="10" spans="1:11" ht="15" thickBot="1">
      <c r="A10" s="1">
        <f>A9+1</f>
        <v>4</v>
      </c>
      <c r="B10" s="90" t="s">
        <v>282</v>
      </c>
      <c r="C10" s="90" t="s">
        <v>195</v>
      </c>
      <c r="D10" s="90" t="s">
        <v>192</v>
      </c>
      <c r="E10" s="86">
        <v>372</v>
      </c>
      <c r="F10" s="86">
        <v>22065</v>
      </c>
      <c r="G10" s="91">
        <v>0.9</v>
      </c>
      <c r="H10" s="91">
        <v>0</v>
      </c>
      <c r="I10" s="91">
        <v>0.1</v>
      </c>
      <c r="J10" s="91">
        <v>1</v>
      </c>
      <c r="K10" s="91">
        <v>0</v>
      </c>
    </row>
    <row r="11" spans="1:11" ht="15" thickBot="1">
      <c r="A11" s="1">
        <f t="shared" si="0"/>
        <v>5</v>
      </c>
      <c r="B11" s="90" t="s">
        <v>283</v>
      </c>
      <c r="C11" s="90" t="s">
        <v>195</v>
      </c>
      <c r="D11" s="90" t="s">
        <v>192</v>
      </c>
      <c r="E11" s="86">
        <v>60</v>
      </c>
      <c r="F11" s="86">
        <v>1395</v>
      </c>
      <c r="G11" s="91">
        <v>0.85</v>
      </c>
      <c r="H11" s="91">
        <v>0</v>
      </c>
      <c r="I11" s="91">
        <v>0.15</v>
      </c>
      <c r="J11" s="91">
        <v>1</v>
      </c>
      <c r="K11" s="91">
        <v>0</v>
      </c>
    </row>
    <row r="12" spans="1:11" ht="15" thickBot="1">
      <c r="A12" s="1">
        <f t="shared" si="0"/>
        <v>6</v>
      </c>
      <c r="B12" s="90" t="s">
        <v>314</v>
      </c>
      <c r="C12" s="90" t="s">
        <v>314</v>
      </c>
      <c r="D12" s="90" t="s">
        <v>27</v>
      </c>
      <c r="E12" s="86">
        <v>84</v>
      </c>
      <c r="F12" s="86">
        <v>6195</v>
      </c>
      <c r="G12" s="91">
        <v>0.75</v>
      </c>
      <c r="H12" s="91">
        <v>0</v>
      </c>
      <c r="I12" s="91">
        <v>0.25</v>
      </c>
      <c r="J12" s="91">
        <v>0.5</v>
      </c>
      <c r="K12" s="91">
        <v>0.5</v>
      </c>
    </row>
    <row r="13" spans="1:11" ht="15" thickBot="1">
      <c r="A13" s="1">
        <f t="shared" si="0"/>
        <v>7</v>
      </c>
      <c r="B13" s="90" t="s">
        <v>284</v>
      </c>
      <c r="C13" s="90" t="s">
        <v>287</v>
      </c>
      <c r="D13" s="90" t="s">
        <v>193</v>
      </c>
      <c r="E13" s="86">
        <v>12</v>
      </c>
      <c r="F13" s="86">
        <v>30</v>
      </c>
      <c r="G13" s="91">
        <v>0.9</v>
      </c>
      <c r="H13" s="91">
        <v>0</v>
      </c>
      <c r="I13" s="91">
        <v>0.1</v>
      </c>
      <c r="J13" s="91">
        <v>0.75952380952380971</v>
      </c>
      <c r="K13" s="91">
        <v>0.24285714285714283</v>
      </c>
    </row>
    <row r="14" spans="1:11" ht="15" thickBot="1">
      <c r="A14" s="1">
        <f t="shared" si="0"/>
        <v>8</v>
      </c>
      <c r="B14" s="90" t="s">
        <v>16</v>
      </c>
      <c r="C14" s="90" t="s">
        <v>294</v>
      </c>
      <c r="D14" s="90" t="s">
        <v>27</v>
      </c>
      <c r="E14" s="86">
        <v>36</v>
      </c>
      <c r="F14" s="86">
        <v>225</v>
      </c>
      <c r="G14" s="91">
        <v>0.25</v>
      </c>
      <c r="H14" s="91">
        <v>0</v>
      </c>
      <c r="I14" s="91">
        <v>0.75</v>
      </c>
      <c r="J14" s="91">
        <v>0.75952380952380971</v>
      </c>
      <c r="K14" s="91">
        <v>0.24285714285714283</v>
      </c>
    </row>
    <row r="15" spans="1:11" ht="15" thickBot="1">
      <c r="A15" s="1">
        <f t="shared" si="0"/>
        <v>9</v>
      </c>
      <c r="B15" s="90" t="s">
        <v>285</v>
      </c>
      <c r="C15" s="90" t="s">
        <v>50</v>
      </c>
      <c r="D15" s="90" t="s">
        <v>50</v>
      </c>
      <c r="E15" s="24"/>
      <c r="F15" s="24"/>
      <c r="G15" s="24"/>
      <c r="H15" s="24"/>
      <c r="I15" s="24"/>
      <c r="J15" s="24"/>
      <c r="K15" s="24"/>
    </row>
    <row r="16" spans="1:11" ht="15" thickBot="1">
      <c r="A16" s="1">
        <f>A15+1</f>
        <v>10</v>
      </c>
      <c r="B16" s="90" t="s">
        <v>4</v>
      </c>
      <c r="C16" s="90" t="s">
        <v>4</v>
      </c>
      <c r="D16" s="90" t="s">
        <v>29</v>
      </c>
      <c r="E16" s="86">
        <v>408</v>
      </c>
      <c r="F16" s="86">
        <v>28620</v>
      </c>
      <c r="G16" s="91">
        <v>0.85</v>
      </c>
      <c r="H16" s="91">
        <v>0.1</v>
      </c>
      <c r="I16" s="91">
        <v>0.05</v>
      </c>
      <c r="J16" s="91">
        <v>0.75952380952380971</v>
      </c>
      <c r="K16" s="91">
        <v>0.24285714285714283</v>
      </c>
    </row>
    <row r="17" spans="1:11" ht="15" thickBot="1">
      <c r="A17" s="1">
        <f t="shared" si="0"/>
        <v>11</v>
      </c>
      <c r="B17" s="90" t="s">
        <v>286</v>
      </c>
      <c r="C17" s="90" t="s">
        <v>303</v>
      </c>
      <c r="D17" s="90" t="s">
        <v>193</v>
      </c>
      <c r="E17" s="86">
        <v>12</v>
      </c>
      <c r="F17" s="86">
        <v>15</v>
      </c>
      <c r="G17" s="91">
        <v>1</v>
      </c>
      <c r="H17" s="91">
        <v>0</v>
      </c>
      <c r="I17" s="91">
        <v>0</v>
      </c>
      <c r="J17" s="91">
        <v>1</v>
      </c>
      <c r="K17" s="91">
        <v>0</v>
      </c>
    </row>
    <row r="18" spans="1:11" ht="15" thickBot="1">
      <c r="A18" s="1">
        <f t="shared" si="0"/>
        <v>12</v>
      </c>
      <c r="B18" s="90" t="s">
        <v>8</v>
      </c>
      <c r="C18" s="90" t="s">
        <v>8</v>
      </c>
      <c r="D18" s="90" t="s">
        <v>193</v>
      </c>
      <c r="E18" s="86">
        <v>1008</v>
      </c>
      <c r="F18" s="86">
        <v>58815</v>
      </c>
      <c r="G18" s="91">
        <v>0.9</v>
      </c>
      <c r="H18" s="91">
        <v>0</v>
      </c>
      <c r="I18" s="91">
        <v>0.1</v>
      </c>
      <c r="J18" s="91">
        <v>1</v>
      </c>
      <c r="K18" s="91">
        <v>0</v>
      </c>
    </row>
    <row r="19" spans="1:11" ht="15" thickBot="1">
      <c r="A19" s="1">
        <f t="shared" si="0"/>
        <v>13</v>
      </c>
      <c r="B19" s="90" t="s">
        <v>287</v>
      </c>
      <c r="C19" s="90" t="s">
        <v>287</v>
      </c>
      <c r="D19" s="90" t="s">
        <v>193</v>
      </c>
      <c r="E19" s="86">
        <v>216</v>
      </c>
      <c r="F19" s="86">
        <v>5625</v>
      </c>
      <c r="G19" s="91">
        <v>0.95</v>
      </c>
      <c r="H19" s="91">
        <v>0</v>
      </c>
      <c r="I19" s="91">
        <v>0.05</v>
      </c>
      <c r="J19" s="91">
        <v>0.9</v>
      </c>
      <c r="K19" s="91">
        <v>0.1</v>
      </c>
    </row>
    <row r="20" spans="1:11" ht="15" thickBot="1">
      <c r="A20" s="1">
        <f t="shared" si="0"/>
        <v>14</v>
      </c>
      <c r="B20" s="90" t="s">
        <v>12</v>
      </c>
      <c r="C20" s="90" t="s">
        <v>11</v>
      </c>
      <c r="D20" s="90" t="s">
        <v>29</v>
      </c>
      <c r="E20" s="86">
        <v>192</v>
      </c>
      <c r="F20" s="86">
        <v>9345</v>
      </c>
      <c r="G20" s="91">
        <v>0.7</v>
      </c>
      <c r="H20" s="91">
        <v>0.15</v>
      </c>
      <c r="I20" s="91">
        <v>0.15</v>
      </c>
      <c r="J20" s="91">
        <v>1</v>
      </c>
      <c r="K20" s="91">
        <v>0</v>
      </c>
    </row>
    <row r="21" spans="1:11" ht="15" thickBot="1">
      <c r="A21" s="1">
        <f t="shared" si="0"/>
        <v>15</v>
      </c>
      <c r="B21" s="90" t="s">
        <v>11</v>
      </c>
      <c r="C21" s="90" t="s">
        <v>11</v>
      </c>
      <c r="D21" s="90" t="s">
        <v>29</v>
      </c>
      <c r="E21" s="86">
        <v>132</v>
      </c>
      <c r="F21" s="86">
        <v>9375</v>
      </c>
      <c r="G21" s="91">
        <v>0.7</v>
      </c>
      <c r="H21" s="91">
        <v>0.1</v>
      </c>
      <c r="I21" s="91">
        <v>0.2</v>
      </c>
      <c r="J21" s="91">
        <v>1</v>
      </c>
      <c r="K21" s="91">
        <v>0</v>
      </c>
    </row>
    <row r="22" spans="1:11" ht="15" thickBot="1">
      <c r="A22" s="1">
        <f t="shared" si="0"/>
        <v>16</v>
      </c>
      <c r="B22" s="90" t="s">
        <v>288</v>
      </c>
      <c r="C22" s="90" t="s">
        <v>288</v>
      </c>
      <c r="D22" s="90" t="s">
        <v>192</v>
      </c>
      <c r="E22" s="86">
        <v>36</v>
      </c>
      <c r="F22" s="86">
        <v>1395</v>
      </c>
      <c r="G22" s="91">
        <v>0.6</v>
      </c>
      <c r="H22" s="91">
        <v>0</v>
      </c>
      <c r="I22" s="91">
        <v>0.4</v>
      </c>
      <c r="J22" s="91">
        <v>1</v>
      </c>
      <c r="K22" s="91">
        <v>0</v>
      </c>
    </row>
    <row r="23" spans="1:11" ht="15" thickBot="1">
      <c r="A23" s="1">
        <f t="shared" si="0"/>
        <v>17</v>
      </c>
      <c r="B23" s="90" t="s">
        <v>289</v>
      </c>
      <c r="C23" s="90" t="s">
        <v>289</v>
      </c>
      <c r="D23" s="90" t="s">
        <v>192</v>
      </c>
      <c r="E23" s="86">
        <v>396</v>
      </c>
      <c r="F23" s="86">
        <v>30090</v>
      </c>
      <c r="G23" s="91">
        <v>0.75</v>
      </c>
      <c r="H23" s="91">
        <v>0.15</v>
      </c>
      <c r="I23" s="91">
        <v>0.1</v>
      </c>
      <c r="J23" s="91">
        <v>1</v>
      </c>
      <c r="K23" s="91">
        <v>0</v>
      </c>
    </row>
    <row r="24" spans="1:11" ht="15" thickBot="1">
      <c r="A24" s="1">
        <f t="shared" si="0"/>
        <v>18</v>
      </c>
      <c r="B24" s="90" t="s">
        <v>290</v>
      </c>
      <c r="C24" s="90" t="s">
        <v>290</v>
      </c>
      <c r="D24" s="90" t="s">
        <v>193</v>
      </c>
      <c r="E24" s="86">
        <v>564</v>
      </c>
      <c r="F24" s="86">
        <v>19770</v>
      </c>
      <c r="G24" s="91">
        <v>0.95</v>
      </c>
      <c r="H24" s="91">
        <v>0</v>
      </c>
      <c r="I24" s="91">
        <v>0.05</v>
      </c>
      <c r="J24" s="91">
        <v>1</v>
      </c>
      <c r="K24" s="91">
        <v>0</v>
      </c>
    </row>
    <row r="25" spans="1:11" ht="15" thickBot="1">
      <c r="A25" s="1">
        <f t="shared" si="0"/>
        <v>19</v>
      </c>
      <c r="B25" s="90" t="s">
        <v>291</v>
      </c>
      <c r="C25" s="90" t="s">
        <v>50</v>
      </c>
      <c r="D25" s="90" t="s">
        <v>50</v>
      </c>
      <c r="E25" s="25"/>
      <c r="F25" s="25"/>
      <c r="G25" s="25"/>
      <c r="H25" s="25"/>
      <c r="I25" s="25"/>
      <c r="J25" s="25"/>
      <c r="K25" s="25"/>
    </row>
    <row r="26" spans="1:11" ht="15" thickBot="1">
      <c r="A26" s="1">
        <f t="shared" si="0"/>
        <v>20</v>
      </c>
      <c r="B26" s="90" t="s">
        <v>10</v>
      </c>
      <c r="C26" s="90" t="s">
        <v>10</v>
      </c>
      <c r="D26" s="90" t="s">
        <v>39</v>
      </c>
      <c r="E26" s="86">
        <v>468</v>
      </c>
      <c r="F26" s="86">
        <v>28305</v>
      </c>
      <c r="G26" s="91">
        <v>0.8</v>
      </c>
      <c r="H26" s="91">
        <v>0.05</v>
      </c>
      <c r="I26" s="91">
        <v>0.15</v>
      </c>
      <c r="J26" s="91">
        <v>0.9</v>
      </c>
      <c r="K26" s="91">
        <v>0.1</v>
      </c>
    </row>
    <row r="27" spans="1:11" ht="15" thickBot="1">
      <c r="A27" s="1">
        <f t="shared" si="0"/>
        <v>21</v>
      </c>
      <c r="B27" s="90" t="s">
        <v>14</v>
      </c>
      <c r="C27" s="90" t="s">
        <v>14</v>
      </c>
      <c r="D27" s="90" t="s">
        <v>27</v>
      </c>
      <c r="E27" s="86">
        <v>24</v>
      </c>
      <c r="F27" s="86">
        <v>3795</v>
      </c>
      <c r="G27" s="91">
        <v>0.5</v>
      </c>
      <c r="H27" s="91">
        <v>0.1</v>
      </c>
      <c r="I27" s="91">
        <v>0.4</v>
      </c>
      <c r="J27" s="91">
        <v>0.8</v>
      </c>
      <c r="K27" s="91">
        <v>0.2</v>
      </c>
    </row>
    <row r="28" spans="1:11" ht="15" thickBot="1">
      <c r="A28" s="1">
        <f t="shared" si="0"/>
        <v>22</v>
      </c>
      <c r="B28" s="90" t="s">
        <v>292</v>
      </c>
      <c r="C28" s="90" t="s">
        <v>50</v>
      </c>
      <c r="D28" s="90" t="s">
        <v>50</v>
      </c>
      <c r="E28" s="23"/>
      <c r="F28" s="23"/>
      <c r="G28" s="23"/>
      <c r="H28" s="23"/>
      <c r="I28" s="23"/>
      <c r="J28" s="23"/>
      <c r="K28" s="23"/>
    </row>
    <row r="29" spans="1:11" ht="15" thickBot="1">
      <c r="A29" s="1">
        <f t="shared" si="0"/>
        <v>23</v>
      </c>
      <c r="B29" s="90" t="s">
        <v>293</v>
      </c>
      <c r="C29" s="90" t="s">
        <v>290</v>
      </c>
      <c r="D29" s="90" t="s">
        <v>193</v>
      </c>
      <c r="E29" s="86">
        <v>432</v>
      </c>
      <c r="F29" s="86">
        <v>25575</v>
      </c>
      <c r="G29" s="91">
        <v>0.7</v>
      </c>
      <c r="H29" s="91">
        <v>0.2</v>
      </c>
      <c r="I29" s="91">
        <v>0.1</v>
      </c>
      <c r="J29" s="91">
        <v>0.75952380952380971</v>
      </c>
      <c r="K29" s="91">
        <v>0.24285714285714283</v>
      </c>
    </row>
    <row r="30" spans="1:11" ht="15" thickBot="1">
      <c r="A30" s="1">
        <f t="shared" si="0"/>
        <v>24</v>
      </c>
      <c r="B30" s="90" t="s">
        <v>294</v>
      </c>
      <c r="C30" s="90" t="s">
        <v>294</v>
      </c>
      <c r="D30" s="90" t="s">
        <v>27</v>
      </c>
      <c r="E30" s="86">
        <v>36</v>
      </c>
      <c r="F30" s="86">
        <v>1455</v>
      </c>
      <c r="G30" s="91">
        <v>0.25</v>
      </c>
      <c r="H30" s="91">
        <v>0.1</v>
      </c>
      <c r="I30" s="91">
        <v>0.65</v>
      </c>
      <c r="J30" s="91">
        <v>1</v>
      </c>
      <c r="K30" s="91">
        <v>0</v>
      </c>
    </row>
    <row r="31" spans="1:11" ht="15" thickBot="1">
      <c r="A31" s="1">
        <f t="shared" si="0"/>
        <v>25</v>
      </c>
      <c r="B31" s="90" t="s">
        <v>295</v>
      </c>
      <c r="C31" s="90" t="s">
        <v>7</v>
      </c>
      <c r="D31" s="90" t="s">
        <v>39</v>
      </c>
      <c r="E31" s="86">
        <v>276</v>
      </c>
      <c r="F31" s="86">
        <v>18630</v>
      </c>
      <c r="G31" s="91">
        <v>0.8</v>
      </c>
      <c r="H31" s="91">
        <v>0.05</v>
      </c>
      <c r="I31" s="91">
        <v>0.15</v>
      </c>
      <c r="J31" s="91">
        <v>1</v>
      </c>
      <c r="K31" s="91">
        <v>0</v>
      </c>
    </row>
    <row r="32" spans="1:11" ht="15" thickBot="1">
      <c r="A32" s="1">
        <f t="shared" si="0"/>
        <v>26</v>
      </c>
      <c r="B32" s="90" t="s">
        <v>296</v>
      </c>
      <c r="C32" s="90" t="s">
        <v>288</v>
      </c>
      <c r="D32" s="90" t="s">
        <v>192</v>
      </c>
      <c r="E32" s="86">
        <v>12</v>
      </c>
      <c r="F32" s="86">
        <v>135</v>
      </c>
      <c r="G32" s="91">
        <v>0.8</v>
      </c>
      <c r="H32" s="91">
        <v>0</v>
      </c>
      <c r="I32" s="91">
        <v>0.2</v>
      </c>
      <c r="J32" s="91">
        <v>1</v>
      </c>
      <c r="K32" s="91">
        <v>0</v>
      </c>
    </row>
    <row r="33" spans="1:11" ht="15" thickBot="1">
      <c r="A33" s="1">
        <f t="shared" si="0"/>
        <v>27</v>
      </c>
      <c r="B33" s="90" t="s">
        <v>297</v>
      </c>
      <c r="C33" s="90" t="s">
        <v>313</v>
      </c>
      <c r="D33" s="90" t="s">
        <v>39</v>
      </c>
      <c r="E33" s="86">
        <v>264</v>
      </c>
      <c r="F33" s="86">
        <v>17370</v>
      </c>
      <c r="G33" s="91">
        <v>0.85</v>
      </c>
      <c r="H33" s="91">
        <v>0</v>
      </c>
      <c r="I33" s="91">
        <v>0.15</v>
      </c>
      <c r="J33" s="91">
        <v>1</v>
      </c>
      <c r="K33" s="91">
        <v>0</v>
      </c>
    </row>
    <row r="34" spans="1:11" ht="15" thickBot="1">
      <c r="A34" s="1">
        <f t="shared" si="0"/>
        <v>28</v>
      </c>
      <c r="B34" s="90" t="s">
        <v>2</v>
      </c>
      <c r="C34" s="90" t="s">
        <v>287</v>
      </c>
      <c r="D34" s="90" t="s">
        <v>193</v>
      </c>
      <c r="E34" s="86">
        <v>492</v>
      </c>
      <c r="F34" s="86">
        <v>17790</v>
      </c>
      <c r="G34" s="91">
        <v>0.9</v>
      </c>
      <c r="H34" s="91">
        <v>0</v>
      </c>
      <c r="I34" s="91">
        <v>0.1</v>
      </c>
      <c r="J34" s="91">
        <v>1</v>
      </c>
      <c r="K34" s="91">
        <v>0</v>
      </c>
    </row>
    <row r="35" spans="1:11" ht="15" thickBot="1">
      <c r="A35" s="1">
        <f t="shared" si="0"/>
        <v>29</v>
      </c>
      <c r="B35" s="90" t="s">
        <v>195</v>
      </c>
      <c r="C35" s="90" t="s">
        <v>195</v>
      </c>
      <c r="D35" s="90" t="s">
        <v>192</v>
      </c>
      <c r="E35" s="86">
        <v>444</v>
      </c>
      <c r="F35" s="86">
        <v>33405</v>
      </c>
      <c r="G35" s="91">
        <v>0.75</v>
      </c>
      <c r="H35" s="91">
        <v>0.1</v>
      </c>
      <c r="I35" s="91">
        <v>0.15</v>
      </c>
      <c r="J35" s="91">
        <v>1</v>
      </c>
      <c r="K35" s="91">
        <v>0</v>
      </c>
    </row>
    <row r="36" spans="1:11" ht="15" thickBot="1">
      <c r="A36" s="1">
        <f t="shared" si="0"/>
        <v>30</v>
      </c>
      <c r="B36" s="90" t="s">
        <v>298</v>
      </c>
      <c r="C36" s="90" t="s">
        <v>8</v>
      </c>
      <c r="D36" s="90" t="s">
        <v>193</v>
      </c>
      <c r="E36" s="86">
        <v>204</v>
      </c>
      <c r="F36" s="86">
        <v>12675</v>
      </c>
      <c r="G36" s="91">
        <v>0.85</v>
      </c>
      <c r="H36" s="91">
        <v>0.05</v>
      </c>
      <c r="I36" s="91">
        <v>0.1</v>
      </c>
      <c r="J36" s="91">
        <v>0.8</v>
      </c>
      <c r="K36" s="91">
        <v>0.2</v>
      </c>
    </row>
    <row r="37" spans="1:11" ht="15" thickBot="1">
      <c r="A37" s="1">
        <f t="shared" si="0"/>
        <v>31</v>
      </c>
      <c r="B37" s="90" t="s">
        <v>9</v>
      </c>
      <c r="C37" s="90" t="s">
        <v>9</v>
      </c>
      <c r="D37" s="90" t="s">
        <v>39</v>
      </c>
      <c r="E37" s="86">
        <v>276</v>
      </c>
      <c r="F37" s="86">
        <v>20790</v>
      </c>
      <c r="G37" s="91">
        <v>0.8</v>
      </c>
      <c r="H37" s="91">
        <v>0.1</v>
      </c>
      <c r="I37" s="91">
        <v>0.1</v>
      </c>
      <c r="J37" s="91">
        <v>1</v>
      </c>
      <c r="K37" s="91">
        <v>0</v>
      </c>
    </row>
    <row r="38" spans="1:11" ht="15" thickBot="1">
      <c r="A38" s="1">
        <f t="shared" si="0"/>
        <v>32</v>
      </c>
      <c r="B38" s="90" t="s">
        <v>6</v>
      </c>
      <c r="C38" s="90" t="s">
        <v>4</v>
      </c>
      <c r="D38" s="90" t="s">
        <v>29</v>
      </c>
      <c r="E38" s="86">
        <v>288</v>
      </c>
      <c r="F38" s="86">
        <v>22335</v>
      </c>
      <c r="G38" s="91">
        <v>0.8</v>
      </c>
      <c r="H38" s="91">
        <v>0.05</v>
      </c>
      <c r="I38" s="91">
        <v>0.15</v>
      </c>
      <c r="J38" s="91">
        <v>1</v>
      </c>
      <c r="K38" s="91">
        <v>0</v>
      </c>
    </row>
    <row r="39" spans="1:11" ht="15" thickBot="1">
      <c r="A39" s="1">
        <f t="shared" si="0"/>
        <v>33</v>
      </c>
      <c r="B39" s="90" t="s">
        <v>7</v>
      </c>
      <c r="C39" s="90" t="s">
        <v>7</v>
      </c>
      <c r="D39" s="90" t="s">
        <v>39</v>
      </c>
      <c r="E39" s="86">
        <v>360</v>
      </c>
      <c r="F39" s="86">
        <v>24435</v>
      </c>
      <c r="G39" s="91">
        <v>0.7</v>
      </c>
      <c r="H39" s="91">
        <v>0.15</v>
      </c>
      <c r="I39" s="91">
        <v>0.15</v>
      </c>
      <c r="J39" s="91">
        <v>0.9</v>
      </c>
      <c r="K39" s="91">
        <v>0.1</v>
      </c>
    </row>
    <row r="40" spans="1:11" ht="15" thickBot="1">
      <c r="A40" s="1">
        <f t="shared" si="0"/>
        <v>34</v>
      </c>
      <c r="B40" s="90" t="s">
        <v>299</v>
      </c>
      <c r="C40" s="90" t="s">
        <v>299</v>
      </c>
      <c r="D40" s="90" t="s">
        <v>27</v>
      </c>
      <c r="E40" s="86">
        <v>204</v>
      </c>
      <c r="F40" s="86">
        <v>8565</v>
      </c>
      <c r="G40" s="91">
        <v>0.65</v>
      </c>
      <c r="H40" s="91">
        <v>0</v>
      </c>
      <c r="I40" s="91">
        <v>0.35</v>
      </c>
      <c r="J40" s="91">
        <v>0.1</v>
      </c>
      <c r="K40" s="91">
        <v>0.9</v>
      </c>
    </row>
    <row r="41" spans="1:11" ht="15" thickBot="1">
      <c r="A41" s="1">
        <f t="shared" si="0"/>
        <v>35</v>
      </c>
      <c r="B41" s="90" t="s">
        <v>300</v>
      </c>
      <c r="C41" s="90" t="s">
        <v>290</v>
      </c>
      <c r="D41" s="90" t="s">
        <v>193</v>
      </c>
      <c r="E41" s="86">
        <v>348</v>
      </c>
      <c r="F41" s="86">
        <v>20085</v>
      </c>
      <c r="G41" s="91">
        <v>0.9</v>
      </c>
      <c r="H41" s="91">
        <v>0</v>
      </c>
      <c r="I41" s="91">
        <v>0.1</v>
      </c>
      <c r="J41" s="91">
        <v>1</v>
      </c>
      <c r="K41" s="91">
        <v>0</v>
      </c>
    </row>
    <row r="42" spans="1:11" ht="15" thickBot="1">
      <c r="A42" s="1">
        <f t="shared" si="0"/>
        <v>36</v>
      </c>
      <c r="B42" s="90" t="s">
        <v>301</v>
      </c>
      <c r="C42" s="90" t="s">
        <v>301</v>
      </c>
      <c r="D42" s="90" t="s">
        <v>27</v>
      </c>
      <c r="E42" s="86">
        <v>660</v>
      </c>
      <c r="F42" s="86">
        <v>47445</v>
      </c>
      <c r="G42" s="91">
        <v>0.9</v>
      </c>
      <c r="H42" s="91">
        <v>0.05</v>
      </c>
      <c r="I42" s="91">
        <v>0.05</v>
      </c>
      <c r="J42" s="91">
        <v>0</v>
      </c>
      <c r="K42" s="91">
        <v>1</v>
      </c>
    </row>
    <row r="43" spans="1:11" ht="15" thickBot="1">
      <c r="A43" s="1">
        <f t="shared" si="0"/>
        <v>37</v>
      </c>
      <c r="B43" s="90" t="s">
        <v>302</v>
      </c>
      <c r="C43" s="90" t="s">
        <v>14</v>
      </c>
      <c r="D43" s="90" t="s">
        <v>27</v>
      </c>
      <c r="E43" s="86">
        <v>72</v>
      </c>
      <c r="F43" s="86">
        <v>7020</v>
      </c>
      <c r="G43" s="91">
        <v>0.65</v>
      </c>
      <c r="H43" s="91">
        <v>0.15</v>
      </c>
      <c r="I43" s="91">
        <v>0.2</v>
      </c>
      <c r="J43" s="91">
        <v>0</v>
      </c>
      <c r="K43" s="91">
        <v>1</v>
      </c>
    </row>
    <row r="44" spans="1:11" ht="15" thickBot="1">
      <c r="A44" s="1">
        <f t="shared" si="0"/>
        <v>38</v>
      </c>
      <c r="B44" s="90" t="s">
        <v>45</v>
      </c>
      <c r="C44" s="90" t="s">
        <v>8</v>
      </c>
      <c r="D44" s="90" t="s">
        <v>193</v>
      </c>
      <c r="E44" s="86">
        <v>72</v>
      </c>
      <c r="F44" s="86">
        <v>5865</v>
      </c>
      <c r="G44" s="91">
        <v>0.9</v>
      </c>
      <c r="H44" s="91">
        <v>0</v>
      </c>
      <c r="I44" s="91">
        <v>0.1</v>
      </c>
      <c r="J44" s="91">
        <v>1</v>
      </c>
      <c r="K44" s="91">
        <v>0</v>
      </c>
    </row>
    <row r="45" spans="1:11" ht="15" thickBot="1">
      <c r="A45" s="1">
        <f t="shared" si="0"/>
        <v>39</v>
      </c>
      <c r="B45" s="90" t="s">
        <v>13</v>
      </c>
      <c r="C45" s="90" t="s">
        <v>13</v>
      </c>
      <c r="D45" s="90" t="s">
        <v>29</v>
      </c>
      <c r="E45" s="86">
        <v>144</v>
      </c>
      <c r="F45" s="86">
        <v>8730</v>
      </c>
      <c r="G45" s="91">
        <v>0.9</v>
      </c>
      <c r="H45" s="91">
        <v>0</v>
      </c>
      <c r="I45" s="91">
        <v>0.1</v>
      </c>
      <c r="J45" s="91">
        <v>0</v>
      </c>
      <c r="K45" s="91">
        <v>1</v>
      </c>
    </row>
    <row r="46" spans="1:11" ht="15" thickBot="1">
      <c r="A46" s="1">
        <f t="shared" si="0"/>
        <v>40</v>
      </c>
      <c r="B46" s="90" t="s">
        <v>15</v>
      </c>
      <c r="C46" s="90" t="s">
        <v>299</v>
      </c>
      <c r="D46" s="90" t="s">
        <v>27</v>
      </c>
      <c r="E46" s="86">
        <v>132</v>
      </c>
      <c r="F46" s="86">
        <v>12045</v>
      </c>
      <c r="G46" s="91">
        <v>0.85</v>
      </c>
      <c r="H46" s="91">
        <v>0.1</v>
      </c>
      <c r="I46" s="91">
        <v>0.05</v>
      </c>
      <c r="J46" s="91">
        <v>1</v>
      </c>
      <c r="K46" s="91">
        <v>0</v>
      </c>
    </row>
    <row r="47" spans="1:11" ht="15" thickBot="1">
      <c r="A47" s="1">
        <f t="shared" si="0"/>
        <v>41</v>
      </c>
      <c r="B47" s="90" t="s">
        <v>5</v>
      </c>
      <c r="C47" s="90" t="s">
        <v>4</v>
      </c>
      <c r="D47" s="90" t="s">
        <v>29</v>
      </c>
      <c r="E47" s="86">
        <v>192</v>
      </c>
      <c r="F47" s="86">
        <v>15240</v>
      </c>
      <c r="G47" s="91">
        <v>0.7</v>
      </c>
      <c r="H47" s="91">
        <v>0.15</v>
      </c>
      <c r="I47" s="91">
        <v>0.15</v>
      </c>
      <c r="J47" s="91">
        <v>0.2</v>
      </c>
      <c r="K47" s="91">
        <v>0.8</v>
      </c>
    </row>
    <row r="48" spans="1:11" ht="15" thickBot="1">
      <c r="A48" s="1">
        <f t="shared" si="0"/>
        <v>42</v>
      </c>
      <c r="B48" s="90" t="s">
        <v>3</v>
      </c>
      <c r="C48" s="90" t="s">
        <v>303</v>
      </c>
      <c r="D48" s="90" t="s">
        <v>193</v>
      </c>
      <c r="E48" s="86">
        <v>288</v>
      </c>
      <c r="F48" s="86">
        <v>19755</v>
      </c>
      <c r="G48" s="91">
        <v>0.8</v>
      </c>
      <c r="H48" s="91">
        <v>0.05</v>
      </c>
      <c r="I48" s="91">
        <v>0.15</v>
      </c>
      <c r="J48" s="91">
        <v>1</v>
      </c>
      <c r="K48" s="91">
        <v>0</v>
      </c>
    </row>
    <row r="49" spans="1:11" ht="15" thickBot="1">
      <c r="A49" s="1">
        <f t="shared" si="0"/>
        <v>43</v>
      </c>
      <c r="B49" s="90" t="s">
        <v>303</v>
      </c>
      <c r="C49" s="90" t="s">
        <v>303</v>
      </c>
      <c r="D49" s="90" t="s">
        <v>193</v>
      </c>
      <c r="E49" s="86">
        <v>156</v>
      </c>
      <c r="F49" s="86">
        <v>6765</v>
      </c>
      <c r="G49" s="91">
        <v>0.75</v>
      </c>
      <c r="H49" s="91">
        <v>0.05</v>
      </c>
      <c r="I49" s="91">
        <v>0.2</v>
      </c>
      <c r="J49" s="91">
        <v>1</v>
      </c>
      <c r="K49" s="91">
        <v>0</v>
      </c>
    </row>
    <row r="50" spans="1:11" ht="15" thickBot="1">
      <c r="A50" s="1">
        <f t="shared" si="0"/>
        <v>44</v>
      </c>
      <c r="B50" s="90" t="s">
        <v>304</v>
      </c>
      <c r="C50" s="90" t="s">
        <v>9</v>
      </c>
      <c r="D50" s="90" t="s">
        <v>39</v>
      </c>
      <c r="E50" s="86">
        <v>360</v>
      </c>
      <c r="F50" s="86">
        <v>24435</v>
      </c>
      <c r="G50" s="91">
        <v>0.8</v>
      </c>
      <c r="H50" s="91">
        <v>0.1</v>
      </c>
      <c r="I50" s="91">
        <v>0.1</v>
      </c>
      <c r="J50" s="91">
        <v>1</v>
      </c>
      <c r="K50" s="91">
        <v>0</v>
      </c>
    </row>
    <row r="51" spans="1:11" ht="15" thickBot="1">
      <c r="A51" s="1">
        <f t="shared" si="0"/>
        <v>45</v>
      </c>
      <c r="B51" s="90" t="s">
        <v>305</v>
      </c>
      <c r="C51" s="90" t="s">
        <v>299</v>
      </c>
      <c r="D51" s="90" t="s">
        <v>27</v>
      </c>
      <c r="E51" s="86">
        <v>60</v>
      </c>
      <c r="F51" s="86">
        <v>2025</v>
      </c>
      <c r="G51" s="91">
        <v>0.8</v>
      </c>
      <c r="H51" s="91">
        <v>0</v>
      </c>
      <c r="I51" s="91">
        <v>0.2</v>
      </c>
      <c r="J51" s="91">
        <v>0</v>
      </c>
      <c r="K51" s="91">
        <v>1</v>
      </c>
    </row>
    <row r="52" spans="1:11" ht="15" thickBot="1">
      <c r="A52" s="1">
        <f t="shared" si="0"/>
        <v>46</v>
      </c>
      <c r="B52" s="90" t="s">
        <v>306</v>
      </c>
      <c r="C52" s="90" t="s">
        <v>289</v>
      </c>
      <c r="D52" s="90" t="s">
        <v>192</v>
      </c>
      <c r="E52" s="86">
        <v>216</v>
      </c>
      <c r="F52" s="86">
        <v>15870</v>
      </c>
      <c r="G52" s="91">
        <v>0.75</v>
      </c>
      <c r="H52" s="91">
        <v>0.1</v>
      </c>
      <c r="I52" s="91">
        <v>0.15</v>
      </c>
      <c r="J52" s="91">
        <v>1</v>
      </c>
      <c r="K52" s="91">
        <v>0</v>
      </c>
    </row>
    <row r="53" spans="1:11" ht="15" thickBot="1">
      <c r="A53" s="1">
        <f t="shared" si="0"/>
        <v>47</v>
      </c>
      <c r="B53" s="90" t="s">
        <v>307</v>
      </c>
      <c r="C53" s="90" t="s">
        <v>10</v>
      </c>
      <c r="D53" s="90" t="s">
        <v>39</v>
      </c>
      <c r="E53" s="86">
        <v>396</v>
      </c>
      <c r="F53" s="86">
        <v>21780</v>
      </c>
      <c r="G53" s="91">
        <v>0.85</v>
      </c>
      <c r="H53" s="91">
        <v>0.1</v>
      </c>
      <c r="I53" s="91">
        <v>0.05</v>
      </c>
      <c r="J53" s="91">
        <v>0.8</v>
      </c>
      <c r="K53" s="91">
        <v>0.2</v>
      </c>
    </row>
    <row r="54" spans="1:11" ht="15" thickBot="1">
      <c r="A54" s="1">
        <f t="shared" si="0"/>
        <v>48</v>
      </c>
      <c r="B54" s="90" t="s">
        <v>46</v>
      </c>
      <c r="C54" s="90" t="s">
        <v>314</v>
      </c>
      <c r="D54" s="90" t="s">
        <v>27</v>
      </c>
      <c r="E54" s="86">
        <v>12</v>
      </c>
      <c r="F54" s="86">
        <v>855</v>
      </c>
      <c r="G54" s="91">
        <v>0.25</v>
      </c>
      <c r="H54" s="91">
        <v>0.05</v>
      </c>
      <c r="I54" s="91">
        <v>0.7</v>
      </c>
      <c r="J54" s="91">
        <v>0.75952380952380971</v>
      </c>
      <c r="K54" s="91">
        <v>0.24285714285714283</v>
      </c>
    </row>
    <row r="55" spans="1:11" ht="15" thickBot="1">
      <c r="A55" s="1">
        <f t="shared" si="0"/>
        <v>49</v>
      </c>
      <c r="B55" s="90" t="s">
        <v>312</v>
      </c>
      <c r="C55" s="90" t="s">
        <v>50</v>
      </c>
      <c r="D55" s="90" t="s">
        <v>50</v>
      </c>
      <c r="E55" s="23"/>
      <c r="F55" s="23"/>
      <c r="G55" s="25"/>
      <c r="H55" s="25"/>
      <c r="I55" s="25"/>
      <c r="J55" s="25"/>
      <c r="K55" s="25"/>
    </row>
    <row r="56" spans="1:11" ht="15" thickBot="1">
      <c r="A56" s="1">
        <f t="shared" si="0"/>
        <v>50</v>
      </c>
      <c r="B56" s="90" t="s">
        <v>311</v>
      </c>
      <c r="C56" s="90" t="s">
        <v>290</v>
      </c>
      <c r="D56" s="90" t="s">
        <v>193</v>
      </c>
      <c r="E56" s="86">
        <v>12</v>
      </c>
      <c r="F56" s="86">
        <v>30</v>
      </c>
      <c r="G56" s="91">
        <v>1</v>
      </c>
      <c r="H56" s="91">
        <v>0</v>
      </c>
      <c r="I56" s="91">
        <v>0</v>
      </c>
      <c r="J56" s="91">
        <v>0.75952380952380971</v>
      </c>
      <c r="K56" s="91">
        <v>0.24285714285714283</v>
      </c>
    </row>
    <row r="57" spans="1:11" ht="15" thickBot="1">
      <c r="A57" s="1">
        <f t="shared" si="0"/>
        <v>51</v>
      </c>
      <c r="B57" s="90" t="s">
        <v>310</v>
      </c>
      <c r="C57" s="90" t="s">
        <v>13</v>
      </c>
      <c r="D57" s="90" t="s">
        <v>29</v>
      </c>
      <c r="E57" s="86">
        <v>96</v>
      </c>
      <c r="F57" s="86">
        <v>3525</v>
      </c>
      <c r="G57" s="91">
        <v>0.7</v>
      </c>
      <c r="H57" s="91">
        <v>0</v>
      </c>
      <c r="I57" s="91">
        <v>0.3</v>
      </c>
      <c r="J57" s="91">
        <v>0.75952380952380971</v>
      </c>
      <c r="K57" s="91">
        <v>0.24285714285714283</v>
      </c>
    </row>
    <row r="58" spans="1:11" ht="15" thickBot="1">
      <c r="A58" s="1">
        <f t="shared" si="0"/>
        <v>52</v>
      </c>
      <c r="B58" s="90" t="s">
        <v>309</v>
      </c>
      <c r="C58" s="90" t="s">
        <v>301</v>
      </c>
      <c r="D58" s="90" t="s">
        <v>27</v>
      </c>
      <c r="E58" s="86">
        <v>264</v>
      </c>
      <c r="F58" s="86">
        <v>20685</v>
      </c>
      <c r="G58" s="91">
        <v>0.9</v>
      </c>
      <c r="H58" s="91">
        <v>0.05</v>
      </c>
      <c r="I58" s="91">
        <v>0.05</v>
      </c>
      <c r="J58" s="91">
        <v>0</v>
      </c>
      <c r="K58" s="91">
        <v>1</v>
      </c>
    </row>
    <row r="59" spans="1:11" ht="15" thickBot="1">
      <c r="A59" s="1">
        <f t="shared" si="0"/>
        <v>53</v>
      </c>
      <c r="B59" s="90" t="s">
        <v>308</v>
      </c>
      <c r="C59" s="90" t="s">
        <v>287</v>
      </c>
      <c r="D59" s="90" t="s">
        <v>193</v>
      </c>
      <c r="E59" s="86">
        <v>12</v>
      </c>
      <c r="F59" s="86">
        <v>15</v>
      </c>
      <c r="G59" s="91">
        <v>1</v>
      </c>
      <c r="H59" s="91">
        <v>0</v>
      </c>
      <c r="I59" s="91">
        <v>0</v>
      </c>
      <c r="J59" s="91">
        <v>0</v>
      </c>
      <c r="K59" s="91">
        <v>1</v>
      </c>
    </row>
    <row r="61" spans="1:11">
      <c r="A61" s="22" t="s">
        <v>51</v>
      </c>
    </row>
  </sheetData>
  <mergeCells count="6">
    <mergeCell ref="J4:K4"/>
    <mergeCell ref="J5:K5"/>
    <mergeCell ref="B5:C5"/>
    <mergeCell ref="E4:E5"/>
    <mergeCell ref="F4:F5"/>
    <mergeCell ref="G4:I5"/>
  </mergeCells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K59"/>
  <sheetViews>
    <sheetView showGridLines="0" topLeftCell="A44" workbookViewId="0">
      <selection activeCell="J25" sqref="J25"/>
    </sheetView>
  </sheetViews>
  <sheetFormatPr baseColWidth="10" defaultColWidth="8.83203125" defaultRowHeight="14" x14ac:dyDescent="0"/>
  <sheetData>
    <row r="1" spans="1:3" ht="18">
      <c r="A1" s="30" t="s">
        <v>228</v>
      </c>
    </row>
    <row r="3" spans="1:3" ht="15" thickBot="1">
      <c r="B3" s="45" t="s">
        <v>229</v>
      </c>
      <c r="C3" s="45" t="s">
        <v>230</v>
      </c>
    </row>
    <row r="4" spans="1:3" ht="15" thickBot="1">
      <c r="A4" s="4" t="str">
        <f>Areas!B7</f>
        <v>AAA</v>
      </c>
      <c r="B4" s="86">
        <v>98140</v>
      </c>
      <c r="C4" s="86">
        <v>48840</v>
      </c>
    </row>
    <row r="5" spans="1:3" ht="15" thickBot="1">
      <c r="A5" s="4" t="str">
        <f>Areas!B8</f>
        <v>ABS</v>
      </c>
      <c r="B5" s="23">
        <v>0</v>
      </c>
      <c r="C5" s="23">
        <v>0</v>
      </c>
    </row>
    <row r="6" spans="1:3" ht="15" thickBot="1">
      <c r="A6" s="4" t="str">
        <f>Areas!B9</f>
        <v>ADC</v>
      </c>
      <c r="B6" s="23">
        <v>0</v>
      </c>
      <c r="C6" s="23">
        <v>0</v>
      </c>
    </row>
    <row r="7" spans="1:3" ht="15" thickBot="1">
      <c r="A7" s="4" t="str">
        <f>Areas!B10</f>
        <v>AKT</v>
      </c>
      <c r="B7" s="86">
        <v>62932</v>
      </c>
      <c r="C7" s="86">
        <v>31320</v>
      </c>
    </row>
    <row r="8" spans="1:3" ht="15" thickBot="1">
      <c r="A8" s="4" t="str">
        <f>Areas!B11</f>
        <v>APP</v>
      </c>
      <c r="B8" s="86">
        <v>6458</v>
      </c>
      <c r="C8" s="86">
        <v>3210</v>
      </c>
    </row>
    <row r="9" spans="1:3" ht="15" thickBot="1">
      <c r="A9" s="4" t="str">
        <f>Areas!B12</f>
        <v>AST</v>
      </c>
      <c r="B9" s="86">
        <v>27494</v>
      </c>
      <c r="C9" s="86">
        <v>13680</v>
      </c>
    </row>
    <row r="10" spans="1:3" ht="15" thickBot="1">
      <c r="A10" s="4" t="str">
        <f>Areas!B13</f>
        <v>BAR</v>
      </c>
      <c r="B10" s="86">
        <v>3132</v>
      </c>
      <c r="C10" s="86">
        <v>1560</v>
      </c>
    </row>
    <row r="11" spans="1:3" ht="15" thickBot="1">
      <c r="A11" s="4" t="str">
        <f>Areas!B14</f>
        <v>BIC</v>
      </c>
      <c r="B11" s="86">
        <v>478</v>
      </c>
      <c r="C11" s="86">
        <v>240</v>
      </c>
    </row>
    <row r="12" spans="1:3" ht="15" thickBot="1">
      <c r="A12" s="4" t="str">
        <f>Areas!B15</f>
        <v>BSU</v>
      </c>
      <c r="B12" s="23">
        <v>0</v>
      </c>
      <c r="C12" s="23">
        <v>0</v>
      </c>
    </row>
    <row r="13" spans="1:3" ht="15" thickBot="1">
      <c r="A13" s="4" t="str">
        <f>Areas!B16</f>
        <v>BUD</v>
      </c>
      <c r="B13" s="86">
        <v>141557</v>
      </c>
      <c r="C13" s="86">
        <v>70440</v>
      </c>
    </row>
    <row r="14" spans="1:3" ht="15" thickBot="1">
      <c r="A14" s="4" t="str">
        <f>Areas!B17</f>
        <v>CAG</v>
      </c>
      <c r="B14" s="86">
        <v>8988</v>
      </c>
      <c r="C14" s="86">
        <v>4470</v>
      </c>
    </row>
    <row r="15" spans="1:3" ht="15" thickBot="1">
      <c r="A15" s="4" t="str">
        <f>Areas!B18</f>
        <v>CEN</v>
      </c>
      <c r="B15" s="86">
        <v>208646</v>
      </c>
      <c r="C15" s="86">
        <v>103830</v>
      </c>
    </row>
    <row r="16" spans="1:3" ht="15" thickBot="1">
      <c r="A16" s="4" t="str">
        <f>Areas!B19</f>
        <v>DEE</v>
      </c>
      <c r="B16" s="86">
        <v>45576</v>
      </c>
      <c r="C16" s="86">
        <v>22680</v>
      </c>
    </row>
    <row r="17" spans="1:11" ht="15" thickBot="1">
      <c r="A17" s="4" t="str">
        <f>Areas!B20</f>
        <v>DUM</v>
      </c>
      <c r="B17" s="86">
        <v>38888</v>
      </c>
      <c r="C17" s="86">
        <v>19350</v>
      </c>
    </row>
    <row r="18" spans="1:11" ht="15" thickBot="1">
      <c r="A18" s="4" t="str">
        <f>Areas!B21</f>
        <v>HAM</v>
      </c>
      <c r="B18" s="86">
        <v>50636</v>
      </c>
      <c r="C18" s="86">
        <v>25200</v>
      </c>
      <c r="K18" s="6"/>
    </row>
    <row r="19" spans="1:11" ht="15" thickBot="1">
      <c r="A19" s="4" t="str">
        <f>Areas!B22</f>
        <v>HIL</v>
      </c>
      <c r="B19" s="86">
        <v>3610</v>
      </c>
      <c r="C19" s="86">
        <v>1800</v>
      </c>
    </row>
    <row r="20" spans="1:11" ht="15" thickBot="1">
      <c r="A20" s="4" t="str">
        <f>Areas!B23</f>
        <v>HOT</v>
      </c>
      <c r="B20" s="86">
        <v>162522</v>
      </c>
      <c r="C20" s="86">
        <v>80880</v>
      </c>
    </row>
    <row r="21" spans="1:11" ht="15" thickBot="1">
      <c r="A21" s="4" t="str">
        <f>Areas!B24</f>
        <v>IBW</v>
      </c>
      <c r="B21" s="86">
        <v>83190</v>
      </c>
      <c r="C21" s="86">
        <v>41400</v>
      </c>
    </row>
    <row r="22" spans="1:11" ht="15" thickBot="1">
      <c r="A22" s="4" t="str">
        <f>Areas!B25</f>
        <v>IFO</v>
      </c>
      <c r="B22" s="23">
        <v>0</v>
      </c>
      <c r="C22" s="23">
        <v>0</v>
      </c>
    </row>
    <row r="23" spans="1:11" ht="15" thickBot="1">
      <c r="A23" s="4" t="str">
        <f>Areas!B26</f>
        <v>ITN</v>
      </c>
      <c r="B23" s="86">
        <v>133418</v>
      </c>
      <c r="C23" s="86">
        <v>66390</v>
      </c>
    </row>
    <row r="24" spans="1:11" ht="15" thickBot="1">
      <c r="A24" s="4" t="str">
        <f>Areas!B27</f>
        <v>JAW</v>
      </c>
      <c r="B24" s="86">
        <v>3309</v>
      </c>
      <c r="C24" s="86">
        <v>1650</v>
      </c>
    </row>
    <row r="25" spans="1:11" ht="15" thickBot="1">
      <c r="A25" s="4" t="str">
        <f>Areas!B28</f>
        <v>KKO</v>
      </c>
      <c r="B25" s="23">
        <v>0</v>
      </c>
      <c r="C25" s="23">
        <v>0</v>
      </c>
    </row>
    <row r="26" spans="1:11" ht="15" thickBot="1">
      <c r="A26" s="4" t="str">
        <f>Areas!B29</f>
        <v>LAN</v>
      </c>
      <c r="B26" s="86">
        <v>125687</v>
      </c>
      <c r="C26" s="86">
        <v>62550</v>
      </c>
    </row>
    <row r="27" spans="1:11" ht="15" thickBot="1">
      <c r="A27" s="4" t="str">
        <f>Areas!B30</f>
        <v>LID</v>
      </c>
      <c r="B27" s="86">
        <v>3433</v>
      </c>
      <c r="C27" s="86">
        <v>1710</v>
      </c>
    </row>
    <row r="28" spans="1:11" ht="15" thickBot="1">
      <c r="A28" s="4" t="str">
        <f>Areas!B31</f>
        <v>LLH</v>
      </c>
      <c r="B28" s="86">
        <v>75777</v>
      </c>
      <c r="C28" s="86">
        <v>37710</v>
      </c>
    </row>
    <row r="29" spans="1:11" ht="15" thickBot="1">
      <c r="A29" s="4" t="str">
        <f>Areas!B32</f>
        <v>LXE</v>
      </c>
      <c r="B29" s="86">
        <v>425</v>
      </c>
      <c r="C29" s="86">
        <v>210</v>
      </c>
    </row>
    <row r="30" spans="1:11" ht="15" thickBot="1">
      <c r="A30" s="4" t="str">
        <f>Areas!B33</f>
        <v>MAG</v>
      </c>
      <c r="B30" s="86">
        <v>92956</v>
      </c>
      <c r="C30" s="86">
        <v>46260</v>
      </c>
    </row>
    <row r="31" spans="1:11" ht="15" thickBot="1">
      <c r="A31" s="4" t="str">
        <f>Areas!B34</f>
        <v>MAN</v>
      </c>
      <c r="B31" s="86">
        <v>64984</v>
      </c>
      <c r="C31" s="86">
        <v>32340</v>
      </c>
    </row>
    <row r="32" spans="1:11" ht="15" thickBot="1">
      <c r="A32" s="4" t="str">
        <f>Areas!B35</f>
        <v>MBG</v>
      </c>
      <c r="B32" s="86">
        <v>131897</v>
      </c>
      <c r="C32" s="86">
        <v>65640</v>
      </c>
    </row>
    <row r="33" spans="1:3" ht="15" thickBot="1">
      <c r="A33" s="4" t="str">
        <f>Areas!B36</f>
        <v>MHX</v>
      </c>
      <c r="B33" s="86">
        <v>78307</v>
      </c>
      <c r="C33" s="86">
        <v>38970</v>
      </c>
    </row>
    <row r="34" spans="1:3" ht="15" thickBot="1">
      <c r="A34" s="4" t="str">
        <f>Areas!B37</f>
        <v>MMR</v>
      </c>
      <c r="B34" s="86">
        <v>52034</v>
      </c>
      <c r="C34" s="86">
        <v>25890</v>
      </c>
    </row>
    <row r="35" spans="1:3" ht="15" thickBot="1">
      <c r="A35" s="4" t="str">
        <f>Areas!B38</f>
        <v>MSH</v>
      </c>
      <c r="B35" s="86">
        <v>106650</v>
      </c>
      <c r="C35" s="86">
        <v>53070</v>
      </c>
    </row>
    <row r="36" spans="1:3" ht="15" thickBot="1">
      <c r="A36" s="4" t="str">
        <f>Areas!B39</f>
        <v>NIT</v>
      </c>
      <c r="B36" s="86">
        <v>94159</v>
      </c>
      <c r="C36" s="86">
        <v>46860</v>
      </c>
    </row>
    <row r="37" spans="1:3" ht="15" thickBot="1">
      <c r="A37" s="4" t="str">
        <f>Areas!B40</f>
        <v>OMR</v>
      </c>
      <c r="B37" s="86">
        <v>64383</v>
      </c>
      <c r="C37" s="86">
        <v>32040</v>
      </c>
    </row>
    <row r="38" spans="1:3" ht="15" thickBot="1">
      <c r="A38" s="4" t="str">
        <f>Areas!B41</f>
        <v>PFE</v>
      </c>
      <c r="B38" s="86">
        <v>90904</v>
      </c>
      <c r="C38" s="86">
        <v>45240</v>
      </c>
    </row>
    <row r="39" spans="1:3" ht="15" thickBot="1">
      <c r="A39" s="4" t="str">
        <f>Areas!B42</f>
        <v>RAN</v>
      </c>
      <c r="B39" s="86">
        <v>191290</v>
      </c>
      <c r="C39" s="86">
        <v>95190</v>
      </c>
    </row>
    <row r="40" spans="1:3" ht="15" thickBot="1">
      <c r="A40" s="4" t="str">
        <f>Areas!B43</f>
        <v>RHY</v>
      </c>
      <c r="B40" s="86">
        <v>9165</v>
      </c>
      <c r="C40" s="86">
        <v>4560</v>
      </c>
    </row>
    <row r="41" spans="1:3" ht="15" thickBot="1">
      <c r="A41" s="4" t="str">
        <f>Areas!B44</f>
        <v>RMN</v>
      </c>
      <c r="B41" s="86">
        <v>17551</v>
      </c>
      <c r="C41" s="86">
        <v>8730</v>
      </c>
    </row>
    <row r="42" spans="1:3" ht="15" thickBot="1">
      <c r="A42" s="4" t="str">
        <f>Areas!B45</f>
        <v>ROW</v>
      </c>
      <c r="B42" s="86">
        <v>61304</v>
      </c>
      <c r="C42" s="86">
        <v>30510</v>
      </c>
    </row>
    <row r="43" spans="1:3" ht="15" thickBot="1">
      <c r="A43" s="4" t="str">
        <f>Areas!B46</f>
        <v>SAD</v>
      </c>
      <c r="B43" s="86">
        <v>39366</v>
      </c>
      <c r="C43" s="86">
        <v>19590</v>
      </c>
    </row>
    <row r="44" spans="1:3" ht="15" thickBot="1">
      <c r="A44" s="4" t="str">
        <f>Areas!B47</f>
        <v>SAR</v>
      </c>
      <c r="B44" s="86">
        <v>103571</v>
      </c>
      <c r="C44" s="86">
        <v>51540</v>
      </c>
    </row>
    <row r="45" spans="1:3" ht="15" thickBot="1">
      <c r="A45" s="4" t="str">
        <f>Areas!B48</f>
        <v>SBS</v>
      </c>
      <c r="B45" s="86">
        <v>89400</v>
      </c>
      <c r="C45" s="86">
        <v>44490</v>
      </c>
    </row>
    <row r="46" spans="1:3" ht="15" thickBot="1">
      <c r="A46" s="4" t="str">
        <f>Areas!B49</f>
        <v>SOY</v>
      </c>
      <c r="B46" s="86">
        <v>55342</v>
      </c>
      <c r="C46" s="86">
        <v>27540</v>
      </c>
    </row>
    <row r="47" spans="1:3" ht="15" thickBot="1">
      <c r="A47" s="4" t="str">
        <f>Areas!B50</f>
        <v>SUU</v>
      </c>
      <c r="B47" s="86">
        <v>77953</v>
      </c>
      <c r="C47" s="86">
        <v>38790</v>
      </c>
    </row>
    <row r="48" spans="1:3" ht="15" thickBot="1">
      <c r="A48" s="4" t="str">
        <f>Areas!B51</f>
        <v>TAP</v>
      </c>
      <c r="B48" s="86">
        <v>6812</v>
      </c>
      <c r="C48" s="86">
        <v>3390</v>
      </c>
    </row>
    <row r="49" spans="1:3" ht="15" thickBot="1">
      <c r="A49" s="4" t="str">
        <f>Areas!B52</f>
        <v>THO</v>
      </c>
      <c r="B49" s="86">
        <v>83013</v>
      </c>
      <c r="C49" s="86">
        <v>41310</v>
      </c>
    </row>
    <row r="50" spans="1:3" ht="15" thickBot="1">
      <c r="A50" s="4" t="str">
        <f>Areas!B53</f>
        <v>TIQ</v>
      </c>
      <c r="B50" s="86">
        <v>141185</v>
      </c>
      <c r="C50" s="86">
        <v>70260</v>
      </c>
    </row>
    <row r="51" spans="1:3" ht="15" thickBot="1">
      <c r="A51" s="4" t="str">
        <f>Areas!B54</f>
        <v>TRO</v>
      </c>
      <c r="B51" s="86">
        <v>0</v>
      </c>
      <c r="C51" s="86">
        <v>0</v>
      </c>
    </row>
    <row r="52" spans="1:3" ht="15" thickBot="1">
      <c r="A52" s="4" t="str">
        <f>Areas!B55</f>
        <v>UAM</v>
      </c>
      <c r="B52" s="23">
        <v>0</v>
      </c>
      <c r="C52" s="23">
        <v>0</v>
      </c>
    </row>
    <row r="53" spans="1:3" ht="15" thickBot="1">
      <c r="A53" s="4" t="str">
        <f>Areas!B56</f>
        <v>UTT</v>
      </c>
      <c r="B53" s="86">
        <v>0</v>
      </c>
      <c r="C53" s="86">
        <v>0</v>
      </c>
    </row>
    <row r="54" spans="1:3" ht="15" thickBot="1">
      <c r="A54" s="4" t="str">
        <f>Areas!B57</f>
        <v>VOD</v>
      </c>
      <c r="B54" s="86">
        <v>23443</v>
      </c>
      <c r="C54" s="86">
        <v>11670</v>
      </c>
    </row>
    <row r="55" spans="1:3" ht="15" thickBot="1">
      <c r="A55" s="4" t="str">
        <f>Areas!B58</f>
        <v>WBE</v>
      </c>
      <c r="B55" s="86">
        <v>62631</v>
      </c>
      <c r="C55" s="86">
        <v>31170</v>
      </c>
    </row>
    <row r="56" spans="1:3" ht="15" thickBot="1">
      <c r="A56" s="4" t="str">
        <f>Areas!B59</f>
        <v>YTE</v>
      </c>
      <c r="B56" s="86">
        <v>2955</v>
      </c>
      <c r="C56" s="86">
        <v>1470</v>
      </c>
    </row>
    <row r="57" spans="1:3" ht="15" thickBot="1">
      <c r="A57" s="85" t="s">
        <v>53</v>
      </c>
      <c r="B57" s="12">
        <f>SUM(B4:B56)</f>
        <v>3025551</v>
      </c>
      <c r="C57" s="12">
        <f>SUM(C4:C56)</f>
        <v>1505640</v>
      </c>
    </row>
    <row r="59" spans="1:3">
      <c r="A59" s="22" t="s">
        <v>51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64205CC96B394DBDDC78EC3CE00010" ma:contentTypeVersion="2" ma:contentTypeDescription="Create a new document." ma:contentTypeScope="" ma:versionID="b7a331c00c94a1bbc6abd177d99e5258">
  <xsd:schema xmlns:xsd="http://www.w3.org/2001/XMLSchema" xmlns:xs="http://www.w3.org/2001/XMLSchema" xmlns:p="http://schemas.microsoft.com/office/2006/metadata/properties" xmlns:ns1="http://schemas.microsoft.com/sharepoint/v3" xmlns:ns2="42111ed8-ec74-40e3-af8e-012a2ea8a6b7" targetNamespace="http://schemas.microsoft.com/office/2006/metadata/properties" ma:root="true" ma:fieldsID="41f27deaf8e06adda3a9f7af39c48f32" ns1:_="" ns2:_="">
    <xsd:import namespace="http://schemas.microsoft.com/sharepoint/v3"/>
    <xsd:import namespace="42111ed8-ec74-40e3-af8e-012a2ea8a6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11ed8-ec74-40e3-af8e-012a2ea8a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D3EE56-041D-4524-9FF6-5B5F87D879CD}"/>
</file>

<file path=customXml/itemProps2.xml><?xml version="1.0" encoding="utf-8"?>
<ds:datastoreItem xmlns:ds="http://schemas.openxmlformats.org/officeDocument/2006/customXml" ds:itemID="{5F801D18-3378-4CF1-9A2E-80CA2898E09B}"/>
</file>

<file path=customXml/itemProps3.xml><?xml version="1.0" encoding="utf-8"?>
<ds:datastoreItem xmlns:ds="http://schemas.openxmlformats.org/officeDocument/2006/customXml" ds:itemID="{B4DA29D3-3DB0-4ABB-ACD0-5E44788F7F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Cover</vt:lpstr>
      <vt:lpstr>Notice</vt:lpstr>
      <vt:lpstr>Key</vt:lpstr>
      <vt:lpstr>Dashboard</vt:lpstr>
      <vt:lpstr>Cost assumptions</vt:lpstr>
      <vt:lpstr>Other assumptions</vt:lpstr>
      <vt:lpstr>Network design</vt:lpstr>
      <vt:lpstr>Areas</vt:lpstr>
      <vt:lpstr>Subscriber Lines</vt:lpstr>
      <vt:lpstr>Buildings</vt:lpstr>
      <vt:lpstr>Fibre </vt:lpstr>
      <vt:lpstr>Loop lengths</vt:lpstr>
      <vt:lpstr>Copper network</vt:lpstr>
      <vt:lpstr>Fibre network</vt:lpstr>
      <vt:lpstr>Fibre costs</vt:lpstr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</dc:creator>
  <cp:lastModifiedBy>DAR Rogerson</cp:lastModifiedBy>
  <dcterms:created xsi:type="dcterms:W3CDTF">2012-01-10T09:46:20Z</dcterms:created>
  <dcterms:modified xsi:type="dcterms:W3CDTF">2016-08-04T16:09:47Z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0x010100E264205CC96B394DBDDC78EC3CE00010</vt:lpwstr>
  </property>
</Properties>
</file>