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F:\Mydocuments\3GPP\ARIB\20B-AH\IMT2020_IEG\EvalRep(5GMF-IEG)\37910-g00\B.4.3_UserExpDataRate\"/>
    </mc:Choice>
  </mc:AlternateContent>
  <bookViews>
    <workbookView xWindow="0" yWindow="0" windowWidth="22560" windowHeight="11148" tabRatio="706" firstSheet="1" activeTab="6"/>
  </bookViews>
  <sheets>
    <sheet name="Revision comments" sheetId="1" r:id="rId1"/>
    <sheet name="DL_Para" sheetId="9" r:id="rId2"/>
    <sheet name="UL_Para" sheetId="3" r:id="rId3"/>
    <sheet name="DL_OH" sheetId="12" r:id="rId4"/>
    <sheet name="UL_OH" sheetId="7" r:id="rId5"/>
    <sheet name="Results" sheetId="8" r:id="rId6"/>
    <sheet name="Results_Modi (for multi-band)" sheetId="13" r:id="rId7"/>
  </sheets>
  <definedNames>
    <definedName name="_xlnm._FilterDatabase" localSheetId="5" hidden="1">Results!$B$1:$B$41</definedName>
    <definedName name="_xlnm._FilterDatabase" localSheetId="6" hidden="1">'Results_Modi (for multi-band)'!$B$1:$B$43</definedName>
  </definedNames>
  <calcPr calcId="152511"/>
  <customWorkbookViews>
    <customWorkbookView name="yujian (G) - 个人视图" guid="{9821416A-54DB-4BD8-AFE7-16D5CE460B52}" mergeInterval="0" personalView="1" maximized="1" xWindow="1672" yWindow="-8" windowWidth="1696" windowHeight="1026" tabRatio="923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39" i="13" l="1"/>
  <c r="Z43" i="13"/>
  <c r="Z42" i="13"/>
  <c r="Z38" i="13"/>
  <c r="W43" i="13"/>
  <c r="W42" i="13"/>
  <c r="O43" i="13"/>
  <c r="O42" i="13"/>
  <c r="AA17" i="8" l="1"/>
  <c r="O35" i="13" l="1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O4" i="13"/>
  <c r="O3" i="13"/>
  <c r="W23" i="13"/>
  <c r="W22" i="13"/>
  <c r="W21" i="13"/>
  <c r="W19" i="13"/>
  <c r="W18" i="13"/>
  <c r="W17" i="13"/>
  <c r="W16" i="13"/>
  <c r="W15" i="13"/>
  <c r="W14" i="13"/>
  <c r="W13" i="13"/>
  <c r="W12" i="13"/>
  <c r="W11" i="13"/>
  <c r="W10" i="13"/>
  <c r="W9" i="13"/>
  <c r="W8" i="13"/>
  <c r="W7" i="13"/>
  <c r="W6" i="13"/>
  <c r="W5" i="13"/>
  <c r="W4" i="13"/>
  <c r="W3" i="13"/>
  <c r="W33" i="13"/>
  <c r="W32" i="13"/>
  <c r="W31" i="13"/>
  <c r="W30" i="13"/>
  <c r="W29" i="13"/>
  <c r="W28" i="13"/>
  <c r="W27" i="13"/>
  <c r="W26" i="13"/>
  <c r="W25" i="13"/>
  <c r="W24" i="13"/>
  <c r="O33" i="8" l="1"/>
  <c r="O32" i="8"/>
  <c r="O31" i="8"/>
  <c r="O30" i="8"/>
  <c r="O29" i="8"/>
  <c r="O28" i="8"/>
  <c r="O27" i="8"/>
  <c r="O26" i="8"/>
  <c r="O25" i="8"/>
  <c r="O24" i="8"/>
  <c r="O23" i="8"/>
  <c r="O22" i="8"/>
  <c r="O21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  <c r="X32" i="8"/>
  <c r="X30" i="8"/>
  <c r="X28" i="8"/>
  <c r="X26" i="8"/>
  <c r="X25" i="8"/>
  <c r="X24" i="8"/>
  <c r="X23" i="8"/>
  <c r="X22" i="8"/>
  <c r="X21" i="8"/>
  <c r="X19" i="8"/>
  <c r="X18" i="8"/>
  <c r="X17" i="8"/>
  <c r="X16" i="8"/>
  <c r="X15" i="8"/>
  <c r="X14" i="8"/>
  <c r="X12" i="8"/>
  <c r="X9" i="8"/>
  <c r="X7" i="8"/>
  <c r="X6" i="8"/>
  <c r="X5" i="8"/>
  <c r="X4" i="8"/>
  <c r="X3" i="8"/>
  <c r="S20" i="13" l="1"/>
  <c r="W20" i="13" s="1"/>
  <c r="U33" i="13"/>
  <c r="U32" i="13"/>
  <c r="U31" i="13"/>
  <c r="U29" i="13"/>
  <c r="U28" i="13"/>
  <c r="U27" i="13"/>
  <c r="U20" i="13"/>
  <c r="U17" i="13"/>
  <c r="U16" i="13"/>
  <c r="U15" i="13"/>
  <c r="U13" i="13"/>
  <c r="U12" i="13"/>
  <c r="U11" i="13"/>
  <c r="U10" i="13"/>
  <c r="U9" i="13"/>
  <c r="U8" i="13"/>
  <c r="U5" i="13"/>
  <c r="U4" i="13"/>
  <c r="U3" i="13"/>
  <c r="K20" i="13"/>
  <c r="O20" i="13" s="1"/>
  <c r="M33" i="13"/>
  <c r="M32" i="13"/>
  <c r="M31" i="13"/>
  <c r="M29" i="13"/>
  <c r="M28" i="13"/>
  <c r="M27" i="13"/>
  <c r="M20" i="13"/>
  <c r="M17" i="13"/>
  <c r="M16" i="13"/>
  <c r="M15" i="13"/>
  <c r="M13" i="13"/>
  <c r="M12" i="13"/>
  <c r="M11" i="13"/>
  <c r="M10" i="13"/>
  <c r="M9" i="13"/>
  <c r="M8" i="13"/>
  <c r="M5" i="13"/>
  <c r="M4" i="13"/>
  <c r="M3" i="13"/>
  <c r="T33" i="8"/>
  <c r="X33" i="8" s="1"/>
  <c r="T31" i="8"/>
  <c r="X31" i="8" s="1"/>
  <c r="T29" i="8"/>
  <c r="X29" i="8" s="1"/>
  <c r="T27" i="8"/>
  <c r="X27" i="8" s="1"/>
  <c r="T20" i="8"/>
  <c r="X20" i="8" s="1"/>
  <c r="T13" i="8"/>
  <c r="X13" i="8" s="1"/>
  <c r="T11" i="8"/>
  <c r="X11" i="8" s="1"/>
  <c r="T10" i="8"/>
  <c r="X10" i="8" s="1"/>
  <c r="T8" i="8"/>
  <c r="X8" i="8" s="1"/>
  <c r="V33" i="8"/>
  <c r="V32" i="8"/>
  <c r="V31" i="8"/>
  <c r="V29" i="8"/>
  <c r="V28" i="8"/>
  <c r="V27" i="8"/>
  <c r="V20" i="8"/>
  <c r="V17" i="8"/>
  <c r="V16" i="8"/>
  <c r="V15" i="8"/>
  <c r="V13" i="8"/>
  <c r="V12" i="8"/>
  <c r="V11" i="8"/>
  <c r="V10" i="8"/>
  <c r="V9" i="8"/>
  <c r="V8" i="8"/>
  <c r="V5" i="8"/>
  <c r="V4" i="8"/>
  <c r="V3" i="8"/>
  <c r="K20" i="8"/>
  <c r="O20" i="8" s="1"/>
  <c r="O41" i="8" s="1"/>
  <c r="M33" i="8"/>
  <c r="M32" i="8"/>
  <c r="M31" i="8"/>
  <c r="M29" i="8"/>
  <c r="M28" i="8"/>
  <c r="M27" i="8"/>
  <c r="M20" i="8"/>
  <c r="M17" i="8"/>
  <c r="M16" i="8"/>
  <c r="M15" i="8"/>
  <c r="M13" i="8"/>
  <c r="M12" i="8"/>
  <c r="M11" i="8"/>
  <c r="M10" i="8"/>
  <c r="M9" i="8"/>
  <c r="M8" i="8"/>
  <c r="M5" i="8"/>
  <c r="M4" i="8"/>
  <c r="M3" i="8"/>
  <c r="X36" i="8" l="1"/>
  <c r="AA36" i="8" s="1"/>
  <c r="X37" i="8"/>
  <c r="AA37" i="8" s="1"/>
  <c r="X40" i="8"/>
  <c r="X41" i="8"/>
  <c r="AA41" i="8" s="1"/>
  <c r="O40" i="8"/>
  <c r="AA40" i="8" l="1"/>
</calcChain>
</file>

<file path=xl/comments1.xml><?xml version="1.0" encoding="utf-8"?>
<comments xmlns="http://schemas.openxmlformats.org/spreadsheetml/2006/main">
  <authors>
    <author>Nakamura, Takaharu</author>
  </authors>
  <commentList>
    <comment ref="O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Nakamura, Takaharu:</t>
        </r>
        <r>
          <rPr>
            <sz val="9"/>
            <color indexed="81"/>
            <rFont val="ＭＳ Ｐゴシック"/>
            <family val="3"/>
            <charset val="128"/>
          </rPr>
          <t xml:space="preserve">
=max(A="Channel",B="NR")</t>
        </r>
      </text>
    </comment>
  </commentList>
</comments>
</file>

<file path=xl/sharedStrings.xml><?xml version="1.0" encoding="utf-8"?>
<sst xmlns="http://schemas.openxmlformats.org/spreadsheetml/2006/main" count="710" uniqueCount="304">
  <si>
    <t>Date</t>
  </si>
  <si>
    <t>Version</t>
  </si>
  <si>
    <t>Company</t>
  </si>
  <si>
    <t>Comments</t>
  </si>
  <si>
    <t xml:space="preserve">Mechanic tilt </t>
  </si>
  <si>
    <t>90° in GCS (pointing to horizontal direction)</t>
  </si>
  <si>
    <t>Electronic tilt</t>
  </si>
  <si>
    <t>(According to Zenith angle in "Beam set at TRxP")</t>
  </si>
  <si>
    <t>Handover margin (dB)</t>
  </si>
  <si>
    <t>UT attachment</t>
  </si>
  <si>
    <t>Wrapping around method</t>
  </si>
  <si>
    <t>Geographical distance based wrapping</t>
  </si>
  <si>
    <t>-</t>
  </si>
  <si>
    <t>Criteria for selection for serving TRxP</t>
  </si>
  <si>
    <t>Maximizing RSRP with best analog beam pair, where the digital beamforming is not considered</t>
  </si>
  <si>
    <t>Criteria for analog beam selection for serving TRxP</t>
  </si>
  <si>
    <t>Select the best beam pair among the limited set of DFT analog beams, based on the criteria of maximizing receive power after beamforming.</t>
  </si>
  <si>
    <t>Criteria for analog beam selection for interfering TRxP</t>
  </si>
  <si>
    <t>System configuration parameters</t>
    <phoneticPr fontId="29" type="noConversion"/>
  </si>
  <si>
    <t>Multiple access</t>
    <phoneticPr fontId="29" type="noConversion"/>
  </si>
  <si>
    <t>Duplexing</t>
    <phoneticPr fontId="29" type="noConversion"/>
  </si>
  <si>
    <t>Modulation</t>
    <phoneticPr fontId="29" type="noConversion"/>
  </si>
  <si>
    <t>Up to 256QAM</t>
    <phoneticPr fontId="29" type="noConversion"/>
  </si>
  <si>
    <t>Numerology</t>
    <phoneticPr fontId="29" type="noConversion"/>
  </si>
  <si>
    <t>Simulation bandwdith</t>
    <phoneticPr fontId="29" type="noConversion"/>
  </si>
  <si>
    <t>Transmission scheme</t>
    <phoneticPr fontId="29" type="noConversion"/>
  </si>
  <si>
    <t>MU dimension</t>
    <phoneticPr fontId="29" type="noConversion"/>
  </si>
  <si>
    <t>SU dimension</t>
    <phoneticPr fontId="29" type="noConversion"/>
  </si>
  <si>
    <t>Antenna configuration at TRxP</t>
    <phoneticPr fontId="29" type="noConversion"/>
  </si>
  <si>
    <t>Antenna configuration at UE</t>
    <phoneticPr fontId="29" type="noConversion"/>
  </si>
  <si>
    <t>Scheduling</t>
    <phoneticPr fontId="29" type="noConversion"/>
  </si>
  <si>
    <t>PF</t>
    <phoneticPr fontId="29" type="noConversion"/>
  </si>
  <si>
    <t>Receiver</t>
    <phoneticPr fontId="29" type="noConversion"/>
  </si>
  <si>
    <t>MMSE-IRC</t>
    <phoneticPr fontId="29" type="noConversion"/>
  </si>
  <si>
    <t>Power control parameter</t>
    <phoneticPr fontId="29" type="noConversion"/>
  </si>
  <si>
    <t>Dense Urban - eMBB</t>
    <phoneticPr fontId="29" type="noConversion"/>
  </si>
  <si>
    <t>Beam set at TRxP
(Constraints for the range of selective analog beams per TRxP)</t>
    <phoneticPr fontId="29" type="noConversion"/>
  </si>
  <si>
    <t>Reference value</t>
    <phoneticPr fontId="29" type="noConversion"/>
  </si>
  <si>
    <t>Based on the analog beam selection according to scheduling results of non-serving TRxP</t>
    <phoneticPr fontId="29" type="noConversion"/>
  </si>
  <si>
    <t>Dense Urban - eMBB</t>
    <phoneticPr fontId="29" type="noConversion"/>
  </si>
  <si>
    <t>Huawei</t>
    <phoneticPr fontId="29" type="noConversion"/>
  </si>
  <si>
    <t>UL SU-MIMO with rank adaptation</t>
    <phoneticPr fontId="29" type="noConversion"/>
  </si>
  <si>
    <t>105 degree</t>
    <phoneticPr fontId="29" type="noConversion"/>
  </si>
  <si>
    <t>-</t>
    <phoneticPr fontId="29" type="noConversion"/>
  </si>
  <si>
    <t>Frame structure</t>
    <phoneticPr fontId="29" type="noConversion"/>
  </si>
  <si>
    <t>Guard band ratio on simulation bandwidth</t>
    <phoneticPr fontId="29" type="noConversion"/>
  </si>
  <si>
    <t>Channel estimation</t>
    <phoneticPr fontId="29" type="noConversion"/>
  </si>
  <si>
    <t>Non-ideal</t>
    <phoneticPr fontId="29" type="noConversion"/>
  </si>
  <si>
    <t>Huawei</t>
    <phoneticPr fontId="29" type="noConversion"/>
  </si>
  <si>
    <t>Network synchronization</t>
    <phoneticPr fontId="29" type="noConversion"/>
  </si>
  <si>
    <t>Synchronized</t>
    <phoneticPr fontId="29" type="noConversion"/>
  </si>
  <si>
    <t>Max CBG number</t>
    <phoneticPr fontId="29" type="noConversion"/>
  </si>
  <si>
    <t>UL re-transmission delay</t>
    <phoneticPr fontId="29" type="noConversion"/>
  </si>
  <si>
    <t>Overhead assumption</t>
    <phoneticPr fontId="29" type="noConversion"/>
  </si>
  <si>
    <t>Mean</t>
  </si>
  <si>
    <t>TDD</t>
    <phoneticPr fontId="29" type="noConversion"/>
  </si>
  <si>
    <t>Req.</t>
    <phoneticPr fontId="29" type="noConversion"/>
  </si>
  <si>
    <t>Numerology</t>
    <phoneticPr fontId="29" type="noConversion"/>
  </si>
  <si>
    <t>Frame structure</t>
    <phoneticPr fontId="29" type="noConversion"/>
  </si>
  <si>
    <t>Antenna config &amp; Tx scheme</t>
    <phoneticPr fontId="29" type="noConversion"/>
  </si>
  <si>
    <t>Full uplink</t>
    <phoneticPr fontId="29" type="noConversion"/>
  </si>
  <si>
    <t>Huawei</t>
    <phoneticPr fontId="26" type="noConversion"/>
  </si>
  <si>
    <t>Document created.</t>
    <phoneticPr fontId="26" type="noConversion"/>
  </si>
  <si>
    <t>For 2Tx: NR 2Tx codebook</t>
    <phoneticPr fontId="29" type="noConversion"/>
  </si>
  <si>
    <t>UL codebook</t>
    <phoneticPr fontId="29" type="noConversion"/>
  </si>
  <si>
    <t>SRS transmission</t>
    <phoneticPr fontId="29" type="noConversion"/>
  </si>
  <si>
    <t>For 2T: (M,N,P,Mg,Ng; Mp,Np)=  (1,1,2,1,1; 1,1)
(dH, dV)=( N/A, N/A)λ</t>
    <phoneticPr fontId="29" type="noConversion"/>
  </si>
  <si>
    <t>N/A</t>
    <phoneticPr fontId="29" type="noConversion"/>
  </si>
  <si>
    <t>For 2Tx: Up to 2 layers</t>
    <phoneticPr fontId="29" type="noConversion"/>
  </si>
  <si>
    <t>For UE 2 Tx ports: Non-precoded SRS, 2 SRS ports (with 2 SRS resources),
2 symbols for SRS in every 5 slots,
8 PRBs per symbol</t>
    <phoneticPr fontId="29" type="noConversion"/>
  </si>
  <si>
    <t>Power backoff model</t>
    <phoneticPr fontId="29" type="noConversion"/>
  </si>
  <si>
    <t>Continuous RB allocation: follow TS 38.101 for FR1;
Non-continuous RB allocation: additional 2 dB reduction</t>
    <phoneticPr fontId="29" type="noConversion"/>
  </si>
  <si>
    <t>For 1~4 layers, CW1;
For 5 layers or more, two CWs</t>
    <phoneticPr fontId="29" type="noConversion"/>
  </si>
  <si>
    <t>Codeword (CW)-to-layer mapping</t>
    <phoneticPr fontId="29" type="noConversion"/>
  </si>
  <si>
    <t>LDPC
Max code-block size=8448bit 
[with BP decoding]</t>
    <phoneticPr fontId="29" type="noConversion"/>
  </si>
  <si>
    <t>Coding on PUSCH</t>
    <phoneticPr fontId="29" type="noConversion"/>
  </si>
  <si>
    <t>60kHz SCS,
14 OFDM symbol slot</t>
  </si>
  <si>
    <t>Carrier frequency</t>
  </si>
  <si>
    <t>4GHz</t>
  </si>
  <si>
    <t>30GHz</t>
  </si>
  <si>
    <t>OFDMA</t>
  </si>
  <si>
    <t>10MHz</t>
  </si>
  <si>
    <t>80MHz</t>
  </si>
  <si>
    <t>Channel model</t>
  </si>
  <si>
    <t>Channe model B</t>
  </si>
  <si>
    <t>Beam set at UE
(Constraints for the range of selective analog beams for UE)</t>
  </si>
  <si>
    <t>Technical configuration Parameters</t>
  </si>
  <si>
    <t>15kHz SCS,
14 OFDM symbol slot</t>
  </si>
  <si>
    <t>DDDSU</t>
  </si>
  <si>
    <t>For 32R:  (M,N,P,Mg,Ng; Mp,Np)= (8,8,2,1,1; 2,8)
(dH, dV)=(0.5, 0.8)λ</t>
  </si>
  <si>
    <t>Next available UL slot after receiving retransmission indication</t>
  </si>
  <si>
    <t>P0=-60, alpha = 0.6</t>
  </si>
  <si>
    <t>UL user experienced data rate</t>
  </si>
  <si>
    <t>FR1</t>
    <phoneticPr fontId="29" type="noConversion"/>
  </si>
  <si>
    <t>PUCCH</t>
    <phoneticPr fontId="29" type="noConversion"/>
  </si>
  <si>
    <t>DMRS</t>
    <phoneticPr fontId="29" type="noConversion"/>
  </si>
  <si>
    <t>SRS</t>
    <phoneticPr fontId="29" type="noConversion"/>
  </si>
  <si>
    <t>FR2</t>
    <phoneticPr fontId="29" type="noConversion"/>
  </si>
  <si>
    <t>N/A</t>
    <phoneticPr fontId="29" type="noConversion"/>
  </si>
  <si>
    <t>2 symbols per 5 slots,
8 PRBs per symbol</t>
    <phoneticPr fontId="29" type="noConversion"/>
  </si>
  <si>
    <t>PTRS</t>
    <phoneticPr fontId="29" type="noConversion"/>
  </si>
  <si>
    <t>N/A</t>
    <phoneticPr fontId="29" type="noConversion"/>
  </si>
  <si>
    <t>2 ports PT-RS, (L,K) = (1,4) 
L: time density
K: frequency density</t>
    <phoneticPr fontId="29" type="noConversion"/>
  </si>
  <si>
    <t>Assumption on 30 GHz</t>
    <phoneticPr fontId="29" type="noConversion"/>
  </si>
  <si>
    <t>Assumption on 4 GHz</t>
    <phoneticPr fontId="29" type="noConversion"/>
  </si>
  <si>
    <t>FDD (SUL)</t>
    <phoneticPr fontId="29" type="noConversion"/>
  </si>
  <si>
    <t>Multi-band/layer configuration for Evaluation configuration C</t>
    <phoneticPr fontId="29" type="noConversion"/>
  </si>
  <si>
    <t>-</t>
    <phoneticPr fontId="29" type="noConversion"/>
  </si>
  <si>
    <t>Other</t>
    <phoneticPr fontId="29" type="noConversion"/>
  </si>
  <si>
    <t>RIT</t>
    <phoneticPr fontId="29" type="noConversion"/>
  </si>
  <si>
    <t>NR</t>
    <phoneticPr fontId="29" type="noConversion"/>
  </si>
  <si>
    <t>Detailed config. For multi-band/layer</t>
    <phoneticPr fontId="29" type="noConversion"/>
  </si>
  <si>
    <t>/</t>
    <phoneticPr fontId="29" type="noConversion"/>
  </si>
  <si>
    <t>System bandwidth on 4 GHz (MHz)</t>
    <phoneticPr fontId="29" type="noConversion"/>
  </si>
  <si>
    <t>System bandwidth on 30 GHz (MHz)</t>
    <phoneticPr fontId="29" type="noConversion"/>
  </si>
  <si>
    <t>4 GHz: 15 kHz SCS
30 GHz: 60 kHz SCS</t>
    <phoneticPr fontId="29" type="noConversion"/>
  </si>
  <si>
    <t>4 GHz: full uplink for all slots;
30 GHz: DDDSU</t>
    <phoneticPr fontId="29" type="noConversion"/>
  </si>
  <si>
    <t>Multi-band multi-layer</t>
    <phoneticPr fontId="29" type="noConversion"/>
  </si>
  <si>
    <t>Channel model B</t>
    <phoneticPr fontId="29" type="noConversion"/>
  </si>
  <si>
    <t>UL user experienced data rate</t>
    <phoneticPr fontId="29" type="noConversion"/>
  </si>
  <si>
    <t>DL user experienced data rate</t>
    <phoneticPr fontId="29" type="noConversion"/>
  </si>
  <si>
    <t>Multi-band Macro layer</t>
    <phoneticPr fontId="29" type="noConversion"/>
  </si>
  <si>
    <t>Dense Urban - eMBB</t>
  </si>
  <si>
    <t>For 4Tx: NR 4Tx codebook</t>
  </si>
  <si>
    <t>For 4Tx: Up to 2 layers</t>
  </si>
  <si>
    <t>For UE 4 Tx ports: Non-precoded SRS, 4 SRS ports (with 4 SRS resources),
2 symbols in special slot for SRS,
8 PRBs per symbol</t>
  </si>
  <si>
    <t>For 32R,  (M,N,P,Mg,Ng; Mp,Np) = (4,8,2,2,2; 1,4)
(dH, dV)=(0.5, 0.5)λ
(dg,H,dg,V) = (4.0, 2.0)λ</t>
  </si>
  <si>
    <t>For 8T, (M,N,P,Mg,Ng; Mp,Np) =  (2,4,2,1,2; 1,2)
(dH,dV) = (0.5, 0.5)λ
(dg,V,dg,H) = (0, 0)λ
1 panel Tx</t>
  </si>
  <si>
    <t>Based on RSRP (formula as shown in Appendix 3 of RP-180524) from port 0.
The UE selects the cell with maximum RSRP on 30GHz as the serving cell; If RSRP is lower than a threshold (-106dBm), the UE will select 4GHz (assumed as SUL band) for UL transmission. (For this threshold value, around 50% of UEs select 4 GHz for UL transmission.)
For UEs selecting 30 GHz, the UE panel with the best receive SNR is chosen. i.e. no combining is done between panels.</t>
  </si>
  <si>
    <t>For direction of TRxP analog beam steering (in LCS):
Azimuth angle φi = [-pi/4, pi/4] 
Zenith angle θj = 7*pi/12
NOTE: (azimuth, zenith)=(0, pi/2) is the direction perpendicular to the array.
Precoder for beam at (φi, θj) is given by equation 1 in Appendix 1 of RP-180524 (2D DFT beam)</t>
  </si>
  <si>
    <t>For direction of UE analog beam steering (in LCS):
Azimuth angle φi = [-pi/4, pi/4]
Zenith angle θj = [pi/4, 3*pi/4];
NOTE: (azimuth, zenith)=(0, pi/2) is the direction perpendicular to the array.
Precoder for beam at (φi, θj) is given by equation 1 in Appendix 1 (2D DFT beam)</t>
  </si>
  <si>
    <t>The user experienecd data rate is derived as follows:
- The UE data rate on simulation bandwidth of its selected carrier is denoted as upt_i(BW_k), where BW_1=10MHz for 4 GHz and BW_2=80MHz for 30 GHz.
- The UE data rate on assumed system bandwidth of the selected carrier is given by UPT_i(SBW_k)=upt_i(BW_k) / BW_k * SBW_k, where SBW_k is the assumed system bandwidth.
- Derive the CDF of UPT_i for all users.
- The user experienced data rate is derived by 5%-tile point of the CDF of UPT_i consisting of all users.</t>
  </si>
  <si>
    <t>4 PRBs, 14 OS</t>
  </si>
  <si>
    <t>2 symbols per 5 slots,
8 RBs per symbol</t>
  </si>
  <si>
    <t>4 GHz (SUL band): 2x32 SU-MIMO, CB based OFDMA
30 GHz (TDD band): 8x32 SU-MIMO, CB based, OFDMA (2 panel@UE)</t>
  </si>
  <si>
    <t>User experienced data rate (Mbit/s)</t>
  </si>
  <si>
    <t>Macro layer only 30 GHz (TDD) + 4 GHz (SUL) 50% offload</t>
  </si>
  <si>
    <t>Continuous RB allocation: follow TS 38.101 for FR1;
Non-continuous RB allocation: additional 2 dB reduction</t>
  </si>
  <si>
    <t>v1</t>
    <phoneticPr fontId="26" type="noConversion"/>
  </si>
  <si>
    <t>30 GHz (TDD)</t>
    <phoneticPr fontId="29" type="noConversion"/>
  </si>
  <si>
    <t>4 GHz (SUL)</t>
    <phoneticPr fontId="29" type="noConversion"/>
  </si>
  <si>
    <t xml:space="preserve">2 PRBs and 14 OS for the slots without SRS transmission; 2 PRBs and 12 OS for the slots with SRS transmission  </t>
    <phoneticPr fontId="29" type="noConversion"/>
  </si>
  <si>
    <t>Type II, 2  symbols (including one additional DMRS symbol), multiplexed with PUSCH</t>
    <phoneticPr fontId="29" type="noConversion"/>
  </si>
  <si>
    <t>Channel model A</t>
    <phoneticPr fontId="29" type="noConversion"/>
  </si>
  <si>
    <t>[x]%-tile user data rate within simulation bandwidth on 4 GHz (Mbit/s)</t>
    <phoneticPr fontId="29" type="noConversion"/>
  </si>
  <si>
    <t>[x]%-tile user data rate within simulation bandwidth on 30 GHz (Mbit/s)</t>
    <phoneticPr fontId="29" type="noConversion"/>
  </si>
  <si>
    <t>FDD</t>
    <phoneticPr fontId="29" type="noConversion"/>
  </si>
  <si>
    <t>NTT DOCOMO</t>
    <phoneticPr fontId="29" type="noConversion"/>
  </si>
  <si>
    <t>FDD</t>
    <phoneticPr fontId="29" type="noConversion"/>
  </si>
  <si>
    <t>4GHz</t>
    <phoneticPr fontId="29" type="noConversion"/>
  </si>
  <si>
    <t>OFDMA</t>
    <phoneticPr fontId="29" type="noConversion"/>
  </si>
  <si>
    <t>For 16Tx: Up to 4 layers</t>
    <phoneticPr fontId="29" type="noConversion"/>
  </si>
  <si>
    <t>For 16R:  (M,N,P,Mg,Ng; Mp,Np)= (8,8,2,1,1; 1,8)
(dH, dV)=(0.5, 0.8)λ</t>
    <phoneticPr fontId="29" type="noConversion"/>
  </si>
  <si>
    <t>For 16T:  (M,N,P,Mg,Ng; Mp,Np)= (2,4,2,1,1; 2.4)
(dH, dV)=(0.5, N/A)λ</t>
    <phoneticPr fontId="29" type="noConversion"/>
  </si>
  <si>
    <t>Next available UL slot after reiving retransmission indication</t>
    <phoneticPr fontId="29" type="noConversion"/>
  </si>
  <si>
    <t>Continuous RB allocation: follow TS 38.101 for FR1;</t>
    <phoneticPr fontId="29" type="noConversion"/>
  </si>
  <si>
    <t>Macro layer only; ISD=200m.
4 GHz and 30 GHz deployed on macro sites.</t>
    <phoneticPr fontId="29" type="noConversion"/>
  </si>
  <si>
    <t>Based on RSRP (formula (8.1-1) 
in TR36.873) from port 0</t>
    <phoneticPr fontId="29" type="noConversion"/>
  </si>
  <si>
    <t>Geographical distance based wrapping</t>
    <phoneticPr fontId="29" type="noConversion"/>
  </si>
  <si>
    <t xml:space="preserve"> -</t>
    <phoneticPr fontId="29" type="noConversion"/>
  </si>
  <si>
    <t xml:space="preserve">Maximizing RSRP where the digital
 beamforming is not considered </t>
    <phoneticPr fontId="29" type="noConversion"/>
  </si>
  <si>
    <t>Up to 256 QAM</t>
    <phoneticPr fontId="29" type="noConversion"/>
  </si>
  <si>
    <t>Closed MU-MIMO adaptation</t>
    <phoneticPr fontId="29" type="noConversion"/>
  </si>
  <si>
    <t>Up to 12 layers</t>
    <phoneticPr fontId="29" type="noConversion"/>
  </si>
  <si>
    <t>For 4Rx: Up to 4 layers</t>
    <phoneticPr fontId="29" type="noConversion"/>
  </si>
  <si>
    <r>
      <t>For 32T: (M,N,P,Mg,Ng; Mp,Np) = (8,8,2,1,1;</t>
    </r>
    <r>
      <rPr>
        <sz val="9"/>
        <color theme="1"/>
        <rFont val="Arial"/>
        <family val="2"/>
      </rPr>
      <t>2,8</t>
    </r>
    <r>
      <rPr>
        <sz val="9"/>
        <rFont val="Arial"/>
        <family val="2"/>
      </rPr>
      <t>)
(dH, dV)=(0.5, 0.8)λ</t>
    </r>
    <phoneticPr fontId="29" type="noConversion"/>
  </si>
  <si>
    <t>For 4R:  (M,N,P,Mg,Ng; Mp,Np)= (1,2,2,1,1; 1,2)
(dH, dV)=(0.5, 0.5)λ</t>
    <phoneticPr fontId="29" type="noConversion"/>
  </si>
  <si>
    <t>The next available DL slot after receiving NACK</t>
    <phoneticPr fontId="29" type="noConversion"/>
  </si>
  <si>
    <t>108 degree</t>
    <phoneticPr fontId="29" type="noConversion"/>
  </si>
  <si>
    <t>Based on RSRP (formula (8.1-1) in TR36.873) from port 0</t>
    <phoneticPr fontId="29" type="noConversion"/>
  </si>
  <si>
    <t xml:space="preserve">Maximizing RSRP where the digital beamforming is not considered </t>
    <phoneticPr fontId="29" type="noConversion"/>
  </si>
  <si>
    <t>Type II, 1 symbol, multiplexing with PUSCH</t>
    <phoneticPr fontId="29" type="noConversion"/>
  </si>
  <si>
    <t>2 symbols per 5 slots</t>
    <phoneticPr fontId="29" type="noConversion"/>
  </si>
  <si>
    <t>2 symbols per 5 slots</t>
    <phoneticPr fontId="29" type="noConversion"/>
  </si>
  <si>
    <t>4 GHz</t>
    <phoneticPr fontId="29" type="noConversion"/>
  </si>
  <si>
    <t>Type II, 2 symbols, multiplexing with PUSCH</t>
    <phoneticPr fontId="29" type="noConversion"/>
  </si>
  <si>
    <t>time desity is 4OS, frequency density is 4PRB</t>
    <phoneticPr fontId="29" type="noConversion"/>
  </si>
  <si>
    <t>GP</t>
    <phoneticPr fontId="29" type="noConversion"/>
  </si>
  <si>
    <t>4 CSI-RS resource in 2 consecutive slots per 20ms, 50PRB</t>
    <phoneticPr fontId="29" type="noConversion"/>
  </si>
  <si>
    <t>TRS</t>
    <phoneticPr fontId="29" type="noConversion"/>
  </si>
  <si>
    <t>Type II, up to 12 ports, dynamic</t>
    <phoneticPr fontId="29" type="noConversion"/>
  </si>
  <si>
    <t>CSI-RS for BM</t>
    <phoneticPr fontId="29" type="noConversion"/>
  </si>
  <si>
    <t>CSI-RS for IM</t>
    <phoneticPr fontId="29" type="noConversion"/>
  </si>
  <si>
    <t>5 slots period;
32 ports for 32Tx;</t>
    <phoneticPr fontId="29" type="noConversion"/>
  </si>
  <si>
    <t>CSI-RS for CM</t>
    <phoneticPr fontId="29" type="noConversion"/>
  </si>
  <si>
    <t>12 SSBs / 20ms</t>
    <phoneticPr fontId="29" type="noConversion"/>
  </si>
  <si>
    <t>1 SSB / 20ms</t>
    <phoneticPr fontId="29" type="noConversion"/>
  </si>
  <si>
    <t>SSB</t>
    <phoneticPr fontId="29" type="noConversion"/>
  </si>
  <si>
    <t>2 symbols</t>
    <phoneticPr fontId="29" type="noConversion"/>
  </si>
  <si>
    <t>PDCCH</t>
    <phoneticPr fontId="29" type="noConversion"/>
  </si>
  <si>
    <t>5 slots period;
32 ports for 32Tx;</t>
    <phoneticPr fontId="29" type="noConversion"/>
  </si>
  <si>
    <t>PDCCH</t>
    <phoneticPr fontId="29" type="noConversion"/>
  </si>
  <si>
    <t>NTT DOCOMO</t>
    <phoneticPr fontId="29" type="noConversion"/>
  </si>
  <si>
    <t>NOTE: This table is a place-holder. The content will be from Intel's excel sheet on overhead.</t>
    <phoneticPr fontId="29" type="noConversion"/>
  </si>
  <si>
    <t>32x4 MU-MIMO, CB based OFDMA</t>
    <phoneticPr fontId="29" type="noConversion"/>
  </si>
  <si>
    <t>32x32 SU-MIMO, CB based OFDMA (2 panel@UE)</t>
    <phoneticPr fontId="29" type="noConversion"/>
  </si>
  <si>
    <t>15 kHz SCS</t>
    <phoneticPr fontId="29" type="noConversion"/>
  </si>
  <si>
    <t>120 kHz SCS</t>
    <phoneticPr fontId="29" type="noConversion"/>
  </si>
  <si>
    <t>16x16 SU-MIMO, CB based OFDMA</t>
    <phoneticPr fontId="29" type="noConversion"/>
  </si>
  <si>
    <t>Macro layer only
4 GHz</t>
    <phoneticPr fontId="29" type="noConversion"/>
  </si>
  <si>
    <t>Macro layer only
30 GHz</t>
    <phoneticPr fontId="29" type="noConversion"/>
  </si>
  <si>
    <t>FDD</t>
    <phoneticPr fontId="29" type="noConversion"/>
  </si>
  <si>
    <t>v2</t>
    <phoneticPr fontId="26" type="noConversion"/>
  </si>
  <si>
    <t>NTT DOCOMO</t>
    <phoneticPr fontId="26" type="noConversion"/>
  </si>
  <si>
    <t xml:space="preserve">Add results </t>
    <phoneticPr fontId="26" type="noConversion"/>
  </si>
  <si>
    <t>30 GHz</t>
    <phoneticPr fontId="29" type="noConversion"/>
  </si>
  <si>
    <t>Single-band Macro layer</t>
    <phoneticPr fontId="29" type="noConversion"/>
  </si>
  <si>
    <t>v3</t>
    <phoneticPr fontId="26" type="noConversion"/>
  </si>
  <si>
    <t>Huawei</t>
    <phoneticPr fontId="26" type="noConversion"/>
  </si>
  <si>
    <t>Multi-band results for channe model A is added.</t>
    <phoneticPr fontId="26" type="noConversion"/>
  </si>
  <si>
    <t>v4</t>
    <phoneticPr fontId="26" type="noConversion"/>
  </si>
  <si>
    <t>Huawei</t>
    <phoneticPr fontId="26" type="noConversion"/>
  </si>
  <si>
    <t>Add one data sheet: "Results_Modi". The multi-band results are updated using the agreed overhead assumption in SE evaluation. (4GHz: scale factor = 1.026, 30GHz: scale factor = 0.95*17/16=1.01)</t>
    <phoneticPr fontId="26" type="noConversion"/>
  </si>
  <si>
    <t>v5</t>
    <phoneticPr fontId="26" type="noConversion"/>
  </si>
  <si>
    <t>NTT DOCOMO</t>
    <phoneticPr fontId="26" type="noConversion"/>
  </si>
  <si>
    <t>2 symbol</t>
    <phoneticPr fontId="29" type="noConversion"/>
  </si>
  <si>
    <t>2 PRBs and 14 OS for the slots without SRS transmission</t>
    <phoneticPr fontId="29" type="noConversion"/>
  </si>
  <si>
    <t>update OH parameter and corresponding results in sheet "results"</t>
    <phoneticPr fontId="26" type="noConversion"/>
  </si>
  <si>
    <t>5.96 (10%-tile UPT for 10 MHz BW)</t>
  </si>
  <si>
    <t>4.48 (10%-tile UPT for 80 MHz BW)</t>
  </si>
  <si>
    <t>Macro layer 4 GHz (TDD) + Micro layer 4 GHz</t>
  </si>
  <si>
    <t xml:space="preserve"> Macro layer and Micro layer: 32T4R MU-MIMO, 4T SRS (128Tx@gNB) </t>
  </si>
  <si>
    <t>China Telecom</t>
  </si>
  <si>
    <t>30 kHz SCS</t>
  </si>
  <si>
    <t>v5_r1</t>
  </si>
  <si>
    <t xml:space="preserve">Updae results for Dense Urban configration C after ther first transmission. The updated results are marked by orange color. </t>
  </si>
  <si>
    <t>TDD</t>
  </si>
  <si>
    <t>30kHz SCS,
14 OFDM symbol slot</t>
  </si>
  <si>
    <t>Precoded CSI-RS based, non-PMI</t>
  </si>
  <si>
    <t>Up to 12 layers</t>
  </si>
  <si>
    <t>For 4Rx: Up to 4 layers</t>
  </si>
  <si>
    <t xml:space="preserve">CQI: every 5 slot; RI: every 5 slot, CRI: every 5 slot
Subband based </t>
  </si>
  <si>
    <t>SU-CQI; CSI-IM for inter-cell interference measurement</t>
  </si>
  <si>
    <t>The next available DL slot after receiving NACK</t>
  </si>
  <si>
    <t>For 4R:  (M,N,P,Mg,Ng; Mp,Np)= (1,2,2,1,1; 1,2)
(dH, dV)=(0.5, N/A)λ</t>
  </si>
  <si>
    <t>20 MHz</t>
  </si>
  <si>
    <t>8.2% for 20MHz</t>
  </si>
  <si>
    <t>Closed SU/MU-MIMO adaptation</t>
  </si>
  <si>
    <t>DL codebook</t>
  </si>
  <si>
    <t>DL re-transmission delay</t>
  </si>
  <si>
    <r>
      <t>For 32T:  (M,N,P,Mg,Ng; Mp,Np) = (8,8,2,1,1;2,8)</t>
    </r>
    <r>
      <rPr>
        <sz val="9"/>
        <rFont val="宋体"/>
        <family val="3"/>
        <charset val="134"/>
      </rPr>
      <t>；</t>
    </r>
    <r>
      <rPr>
        <sz val="9"/>
        <rFont val="Arial"/>
        <family val="2"/>
      </rPr>
      <t xml:space="preserve"> </t>
    </r>
    <r>
      <rPr>
        <sz val="9"/>
        <rFont val="Arial"/>
        <family val="2"/>
      </rPr>
      <t xml:space="preserve">
(dH, dV)=(0.5, 0.8)λ</t>
    </r>
  </si>
  <si>
    <t>102 degree</t>
  </si>
  <si>
    <t>Type II, based on MU-layer (dynamic in simulation)</t>
  </si>
  <si>
    <t>4 ports per UE per 5 slots</t>
  </si>
  <si>
    <t>4 RE/PRB per 5 slots</t>
  </si>
  <si>
    <t>12 RE/PRB/20ms</t>
  </si>
  <si>
    <t>Single-band Multi-layer</t>
  </si>
  <si>
    <t>Multi-band Macro layer</t>
  </si>
  <si>
    <t>v5_r2</t>
    <phoneticPr fontId="26" type="noConversion"/>
  </si>
  <si>
    <t>China Telecom</t>
    <phoneticPr fontId="26" type="noConversion"/>
  </si>
  <si>
    <r>
      <t xml:space="preserve">Macro layer + micro layer; ISD=200m for macro layer; </t>
    </r>
    <r>
      <rPr>
        <sz val="9"/>
        <color theme="9" tint="-0.249977111117893"/>
        <rFont val="Arial"/>
        <family val="2"/>
      </rPr>
      <t>minimum ISD=40m for micro layer, 3 randomly distributed Micro site per Macro TRXP;</t>
    </r>
    <r>
      <rPr>
        <sz val="9"/>
        <rFont val="Arial"/>
        <family val="2"/>
      </rPr>
      <t xml:space="preserve">
4 GHz deployed on both macro and micro BS.</t>
    </r>
    <phoneticPr fontId="29" type="noConversion"/>
  </si>
  <si>
    <t xml:space="preserve">Update of simulation configurations </t>
    <phoneticPr fontId="26" type="noConversion"/>
  </si>
  <si>
    <t>2019.5.20</t>
    <phoneticPr fontId="37" type="noConversion"/>
  </si>
  <si>
    <t>NTT DOCOMO</t>
  </si>
  <si>
    <t>add TDD results under non-ideal channel estimation</t>
  </si>
  <si>
    <t>v5_r3</t>
    <phoneticPr fontId="26" type="noConversion"/>
  </si>
  <si>
    <t>20MHz</t>
    <phoneticPr fontId="29" type="noConversion"/>
  </si>
  <si>
    <t>DSUUD
DDDSU</t>
    <phoneticPr fontId="29" type="noConversion"/>
  </si>
  <si>
    <t>N/A</t>
  </si>
  <si>
    <t>DSUDD
DDDSU</t>
    <phoneticPr fontId="29" type="noConversion"/>
  </si>
  <si>
    <t>32x4 MU-MIMO,  4T SRS
(128Tx@gNB)</t>
  </si>
  <si>
    <t>DDDSU</t>
    <phoneticPr fontId="29" type="noConversion"/>
  </si>
  <si>
    <t>DSUUD</t>
    <phoneticPr fontId="29" type="noConversion"/>
  </si>
  <si>
    <t>4x32 SU-MIMO, Non-codebook based,OFDMA</t>
    <phoneticPr fontId="37" type="noConversion"/>
  </si>
  <si>
    <t>DDDSU</t>
    <phoneticPr fontId="29" type="noConversion"/>
  </si>
  <si>
    <t>[x]%-tile user data rate within simulation bandwidth on 4 GHz (Mbit/s)</t>
  </si>
  <si>
    <t>System bandwidth on 4 GHz (MHz)</t>
  </si>
  <si>
    <t>[x]%-tile user data rate within simulation bandwidth on 30 GHz (Mbit/s)</t>
  </si>
  <si>
    <t>System bandwidth on 30 GHz (MHz)</t>
  </si>
  <si>
    <t>Number of samples</t>
  </si>
  <si>
    <t>Var</t>
  </si>
  <si>
    <t>Huawei</t>
  </si>
  <si>
    <t>vs. Req.</t>
    <phoneticPr fontId="29" type="noConversion"/>
  </si>
  <si>
    <t>--- N/A ---</t>
    <phoneticPr fontId="29" type="noConversion"/>
  </si>
  <si>
    <t>--- N/A ---</t>
    <phoneticPr fontId="29" type="noConversion"/>
  </si>
  <si>
    <t>--- N/A ---</t>
    <phoneticPr fontId="29" type="noConversion"/>
  </si>
  <si>
    <t>GRET</t>
    <phoneticPr fontId="29" type="noConversion"/>
  </si>
  <si>
    <t>--- N/A ---</t>
    <phoneticPr fontId="29" type="noConversion"/>
  </si>
  <si>
    <t>8.46 (5%-tile UPT for 20 MHz BW)</t>
  </si>
  <si>
    <t>7.98 (5%-tile UPT for 20 MHz BW)</t>
  </si>
  <si>
    <t>7.66 (5%-tile UPT for 20 MHz BW)</t>
  </si>
  <si>
    <t>5.62 (5%-tile UPT for 20 MHz BW)</t>
  </si>
  <si>
    <t>5.53 (10%-tile UPT for 10 MHz BW)</t>
  </si>
  <si>
    <t>--- N/A ---</t>
    <phoneticPr fontId="29" type="noConversion"/>
  </si>
  <si>
    <t>GRET</t>
    <phoneticPr fontId="29" type="noConversion"/>
  </si>
  <si>
    <t>GRET</t>
    <phoneticPr fontId="29" type="noConversion"/>
  </si>
  <si>
    <t>GRET</t>
    <phoneticPr fontId="29" type="noConversion"/>
  </si>
  <si>
    <t>GRET</t>
    <phoneticPr fontId="29" type="noConversion"/>
  </si>
  <si>
    <t>6.11 (10%-tile UPT for 10 MHz BW)</t>
  </si>
  <si>
    <t>4.53
(10%-tile UPT for 80 MHz BW)</t>
  </si>
  <si>
    <t>vs. Req.</t>
    <phoneticPr fontId="29" type="noConversion"/>
  </si>
  <si>
    <t>--- N/A ---</t>
    <phoneticPr fontId="29" type="noConversion"/>
  </si>
  <si>
    <t>5.67 (10%-tile UPT for 10 MHz BW)</t>
  </si>
  <si>
    <t>4.53 (10%-tile UPT for 80 MHz BW)</t>
  </si>
  <si>
    <t>vs. Req.</t>
    <phoneticPr fontId="29" type="noConversion"/>
  </si>
  <si>
    <t>--- N/A ---</t>
    <phoneticPr fontId="29" type="noConversion"/>
  </si>
  <si>
    <t>Mean</t>
    <phoneticPr fontId="29" type="noConversion"/>
  </si>
  <si>
    <t>Min</t>
    <phoneticPr fontId="29" type="noConversion"/>
  </si>
  <si>
    <t>Max</t>
    <phoneticPr fontId="29" type="noConversion"/>
  </si>
  <si>
    <t>DL</t>
    <phoneticPr fontId="29" type="noConversion"/>
  </si>
  <si>
    <t>UL</t>
    <phoneticPr fontId="29" type="noConversion"/>
  </si>
  <si>
    <t>Single-band Macro layer</t>
    <phoneticPr fontId="29" type="noConversion"/>
  </si>
  <si>
    <t>Multi-band/layer configuration for Evaluation configuration C</t>
    <phoneticPr fontId="29" type="noConversion"/>
  </si>
  <si>
    <t>DL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</si>
</sst>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0">
    <font>
      <sz val="10"/>
      <name val="Arial"/>
      <family val="2"/>
    </font>
    <font>
      <sz val="11"/>
      <color theme="1"/>
      <name val="ＭＳ Ｐゴシック"/>
      <family val="2"/>
      <charset val="134"/>
      <scheme val="minor"/>
    </font>
    <font>
      <sz val="11"/>
      <color theme="1"/>
      <name val="ＭＳ Ｐゴシック"/>
      <family val="2"/>
      <charset val="134"/>
      <scheme val="minor"/>
    </font>
    <font>
      <sz val="12"/>
      <color theme="1"/>
      <name val="ＭＳ Ｐゴシック"/>
      <family val="2"/>
      <charset val="136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charset val="136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name val="Arial"/>
      <family val="2"/>
    </font>
    <font>
      <sz val="10"/>
      <color indexed="60"/>
      <name val="Arial"/>
      <family val="2"/>
    </font>
    <font>
      <sz val="11"/>
      <color theme="1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b/>
      <sz val="11"/>
      <color theme="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sz val="9"/>
      <name val="細明體"/>
      <family val="3"/>
      <charset val="136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name val="宋体"/>
      <family val="3"/>
      <charset val="134"/>
    </font>
    <font>
      <sz val="12"/>
      <color rgb="FF000000"/>
      <name val="ＭＳ Ｐゴシック"/>
      <family val="2"/>
    </font>
    <font>
      <sz val="11"/>
      <color theme="1"/>
      <name val="ＭＳ Ｐゴシック"/>
      <family val="3"/>
      <charset val="134"/>
      <scheme val="minor"/>
    </font>
    <font>
      <sz val="11"/>
      <color rgb="FF9C0006"/>
      <name val="ＭＳ Ｐゴシック"/>
      <family val="3"/>
      <charset val="134"/>
      <scheme val="minor"/>
    </font>
    <font>
      <sz val="11"/>
      <color rgb="FF006100"/>
      <name val="ＭＳ Ｐゴシック"/>
      <family val="3"/>
      <charset val="134"/>
      <scheme val="minor"/>
    </font>
    <font>
      <sz val="12"/>
      <color theme="1"/>
      <name val="ＭＳ Ｐゴシック"/>
      <family val="3"/>
      <charset val="134"/>
      <scheme val="minor"/>
    </font>
    <font>
      <sz val="12"/>
      <name val="宋体"/>
      <family val="3"/>
      <charset val="134"/>
    </font>
    <font>
      <b/>
      <sz val="9"/>
      <color rgb="FF0000FF"/>
      <name val="Arial"/>
      <family val="2"/>
    </font>
    <font>
      <sz val="9"/>
      <name val="Arial"/>
      <family val="2"/>
    </font>
    <font>
      <b/>
      <sz val="18"/>
      <color theme="3"/>
      <name val="ＭＳ Ｐゴシック"/>
      <family val="2"/>
      <charset val="134"/>
      <scheme val="major"/>
    </font>
    <font>
      <b/>
      <sz val="15"/>
      <color theme="3"/>
      <name val="ＭＳ Ｐゴシック"/>
      <family val="2"/>
      <charset val="134"/>
      <scheme val="minor"/>
    </font>
    <font>
      <b/>
      <sz val="13"/>
      <color theme="3"/>
      <name val="ＭＳ Ｐゴシック"/>
      <family val="2"/>
      <charset val="134"/>
      <scheme val="minor"/>
    </font>
    <font>
      <b/>
      <sz val="11"/>
      <color theme="3"/>
      <name val="ＭＳ Ｐゴシック"/>
      <family val="2"/>
      <charset val="134"/>
      <scheme val="minor"/>
    </font>
    <font>
      <sz val="11"/>
      <color rgb="FF006100"/>
      <name val="ＭＳ Ｐゴシック"/>
      <family val="2"/>
      <charset val="134"/>
      <scheme val="minor"/>
    </font>
    <font>
      <sz val="11"/>
      <color rgb="FF9C0006"/>
      <name val="ＭＳ Ｐゴシック"/>
      <family val="2"/>
      <charset val="134"/>
      <scheme val="minor"/>
    </font>
    <font>
      <sz val="11"/>
      <color rgb="FF9C6500"/>
      <name val="ＭＳ Ｐゴシック"/>
      <family val="2"/>
      <charset val="134"/>
      <scheme val="minor"/>
    </font>
    <font>
      <sz val="11"/>
      <color rgb="FF3F3F76"/>
      <name val="ＭＳ Ｐゴシック"/>
      <family val="2"/>
      <charset val="134"/>
      <scheme val="minor"/>
    </font>
    <font>
      <b/>
      <sz val="11"/>
      <color rgb="FF3F3F3F"/>
      <name val="ＭＳ Ｐゴシック"/>
      <family val="2"/>
      <charset val="134"/>
      <scheme val="minor"/>
    </font>
    <font>
      <b/>
      <sz val="11"/>
      <color rgb="FFFA7D00"/>
      <name val="ＭＳ Ｐゴシック"/>
      <family val="2"/>
      <charset val="134"/>
      <scheme val="minor"/>
    </font>
    <font>
      <sz val="11"/>
      <color rgb="FFFA7D00"/>
      <name val="ＭＳ Ｐゴシック"/>
      <family val="2"/>
      <charset val="134"/>
      <scheme val="minor"/>
    </font>
    <font>
      <b/>
      <sz val="11"/>
      <color theme="0"/>
      <name val="ＭＳ Ｐゴシック"/>
      <family val="2"/>
      <charset val="134"/>
      <scheme val="minor"/>
    </font>
    <font>
      <sz val="11"/>
      <color rgb="FFFF0000"/>
      <name val="ＭＳ Ｐゴシック"/>
      <family val="2"/>
      <charset val="134"/>
      <scheme val="minor"/>
    </font>
    <font>
      <i/>
      <sz val="11"/>
      <color rgb="FF7F7F7F"/>
      <name val="ＭＳ Ｐゴシック"/>
      <family val="2"/>
      <charset val="134"/>
      <scheme val="minor"/>
    </font>
    <font>
      <b/>
      <sz val="11"/>
      <color theme="1"/>
      <name val="ＭＳ Ｐゴシック"/>
      <family val="2"/>
      <charset val="134"/>
      <scheme val="minor"/>
    </font>
    <font>
      <sz val="11"/>
      <color theme="0"/>
      <name val="ＭＳ Ｐゴシック"/>
      <family val="2"/>
      <charset val="134"/>
      <scheme val="minor"/>
    </font>
    <font>
      <sz val="10"/>
      <name val="Droid Sans"/>
      <family val="2"/>
    </font>
    <font>
      <sz val="11"/>
      <color rgb="FF000000"/>
      <name val="ＭＳ Ｐゴシック"/>
      <family val="2"/>
      <charset val="134"/>
    </font>
    <font>
      <sz val="9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9"/>
      <name val="Arial"/>
      <family val="2"/>
      <charset val="204"/>
    </font>
    <font>
      <b/>
      <sz val="11"/>
      <color rgb="FFFF0000"/>
      <name val="Arial"/>
      <family val="2"/>
    </font>
    <font>
      <sz val="10"/>
      <color theme="9" tint="-0.249977111117893"/>
      <name val="Arial"/>
      <family val="2"/>
    </font>
    <font>
      <sz val="9"/>
      <color theme="9" tint="-0.249977111117893"/>
      <name val="Arial"/>
      <family val="2"/>
    </font>
    <font>
      <sz val="9"/>
      <color rgb="FF00B050"/>
      <name val="Arial"/>
      <family val="2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8D8D8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81">
    <xf numFmtId="0" fontId="0" fillId="0" borderId="0"/>
    <xf numFmtId="0" fontId="9" fillId="2" borderId="0" applyNumberFormat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6" applyNumberFormat="0" applyAlignment="0" applyProtection="0"/>
    <xf numFmtId="0" fontId="18" fillId="6" borderId="7" applyNumberFormat="0" applyAlignment="0" applyProtection="0"/>
    <xf numFmtId="0" fontId="19" fillId="6" borderId="6" applyNumberFormat="0" applyAlignment="0" applyProtection="0"/>
    <xf numFmtId="0" fontId="20" fillId="0" borderId="8" applyNumberFormat="0" applyFill="0" applyAlignment="0" applyProtection="0"/>
    <xf numFmtId="0" fontId="21" fillId="7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5" fillId="32" borderId="0" applyNumberFormat="0" applyBorder="0" applyAlignment="0" applyProtection="0"/>
    <xf numFmtId="0" fontId="7" fillId="0" borderId="0"/>
    <xf numFmtId="0" fontId="7" fillId="8" borderId="10" applyNumberFormat="0" applyFont="0" applyAlignment="0" applyProtection="0"/>
    <xf numFmtId="0" fontId="6" fillId="0" borderId="0"/>
    <xf numFmtId="0" fontId="8" fillId="0" borderId="0"/>
    <xf numFmtId="0" fontId="6" fillId="0" borderId="0"/>
    <xf numFmtId="0" fontId="5" fillId="0" borderId="0">
      <alignment vertical="center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0" borderId="0"/>
    <xf numFmtId="0" fontId="4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>
      <alignment vertical="center"/>
    </xf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>
      <alignment vertical="center"/>
    </xf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>
      <alignment vertical="center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1" fillId="31" borderId="0" applyNumberFormat="0" applyBorder="0" applyAlignment="0" applyProtection="0"/>
    <xf numFmtId="0" fontId="31" fillId="27" borderId="0" applyNumberFormat="0" applyBorder="0" applyAlignment="0" applyProtection="0"/>
    <xf numFmtId="0" fontId="31" fillId="23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19" borderId="0" applyNumberFormat="0" applyBorder="0" applyAlignment="0" applyProtection="0"/>
    <xf numFmtId="0" fontId="31" fillId="0" borderId="0"/>
    <xf numFmtId="0" fontId="31" fillId="0" borderId="0"/>
    <xf numFmtId="0" fontId="31" fillId="15" borderId="0" applyNumberFormat="0" applyBorder="0" applyAlignment="0" applyProtection="0"/>
    <xf numFmtId="0" fontId="31" fillId="11" borderId="0" applyNumberFormat="0" applyBorder="0" applyAlignment="0" applyProtection="0"/>
    <xf numFmtId="0" fontId="31" fillId="0" borderId="0"/>
    <xf numFmtId="0" fontId="32" fillId="4" borderId="0" applyNumberFormat="0" applyBorder="0" applyAlignment="0" applyProtection="0"/>
    <xf numFmtId="0" fontId="31" fillId="0" borderId="0"/>
    <xf numFmtId="0" fontId="33" fillId="3" borderId="0" applyNumberFormat="0" applyBorder="0" applyAlignment="0" applyProtection="0"/>
    <xf numFmtId="0" fontId="31" fillId="30" borderId="0" applyNumberFormat="0" applyBorder="0" applyAlignment="0" applyProtection="0"/>
    <xf numFmtId="0" fontId="31" fillId="0" borderId="0"/>
    <xf numFmtId="0" fontId="31" fillId="26" borderId="0" applyNumberFormat="0" applyBorder="0" applyAlignment="0" applyProtection="0"/>
    <xf numFmtId="0" fontId="31" fillId="22" borderId="0" applyNumberFormat="0" applyBorder="0" applyAlignment="0" applyProtection="0"/>
    <xf numFmtId="0" fontId="34" fillId="0" borderId="0">
      <alignment vertical="center"/>
    </xf>
    <xf numFmtId="0" fontId="31" fillId="18" borderId="0" applyNumberFormat="0" applyBorder="0" applyAlignment="0" applyProtection="0"/>
    <xf numFmtId="0" fontId="31" fillId="14" borderId="0" applyNumberFormat="0" applyBorder="0" applyAlignment="0" applyProtection="0"/>
    <xf numFmtId="0" fontId="31" fillId="10" borderId="0" applyNumberFormat="0" applyBorder="0" applyAlignment="0" applyProtection="0"/>
    <xf numFmtId="0" fontId="30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5" borderId="6" applyNumberFormat="0" applyAlignment="0" applyProtection="0">
      <alignment vertical="center"/>
    </xf>
    <xf numFmtId="0" fontId="46" fillId="6" borderId="7" applyNumberFormat="0" applyAlignment="0" applyProtection="0">
      <alignment vertical="center"/>
    </xf>
    <xf numFmtId="0" fontId="47" fillId="6" borderId="6" applyNumberFormat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0" fontId="49" fillId="7" borderId="9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" fillId="8" borderId="10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10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4" fillId="0" borderId="0"/>
    <xf numFmtId="0" fontId="55" fillId="0" borderId="0">
      <alignment vertical="center"/>
    </xf>
  </cellStyleXfs>
  <cellXfs count="133">
    <xf numFmtId="0" fontId="0" fillId="0" borderId="0" xfId="0"/>
    <xf numFmtId="14" fontId="0" fillId="0" borderId="0" xfId="0" applyNumberFormat="1"/>
    <xf numFmtId="14" fontId="0" fillId="0" borderId="0" xfId="0" applyNumberFormat="1"/>
    <xf numFmtId="0" fontId="0" fillId="0" borderId="0" xfId="0"/>
    <xf numFmtId="0" fontId="35" fillId="0" borderId="0" xfId="222">
      <alignment vertical="center"/>
    </xf>
    <xf numFmtId="0" fontId="37" fillId="0" borderId="0" xfId="222" applyFont="1">
      <alignment vertical="center"/>
    </xf>
    <xf numFmtId="0" fontId="37" fillId="0" borderId="1" xfId="222" applyFont="1" applyBorder="1">
      <alignment vertical="center"/>
    </xf>
    <xf numFmtId="0" fontId="37" fillId="0" borderId="1" xfId="222" applyFont="1" applyBorder="1" applyAlignment="1">
      <alignment vertical="center"/>
    </xf>
    <xf numFmtId="0" fontId="37" fillId="35" borderId="1" xfId="222" applyFont="1" applyFill="1" applyBorder="1" applyAlignment="1">
      <alignment horizontal="center" vertical="center"/>
    </xf>
    <xf numFmtId="0" fontId="37" fillId="35" borderId="1" xfId="222" applyFont="1" applyFill="1" applyBorder="1">
      <alignment vertical="center"/>
    </xf>
    <xf numFmtId="0" fontId="37" fillId="0" borderId="0" xfId="222" applyFont="1" applyAlignment="1">
      <alignment vertical="center" wrapText="1"/>
    </xf>
    <xf numFmtId="0" fontId="37" fillId="0" borderId="1" xfId="222" applyFont="1" applyBorder="1" applyAlignment="1">
      <alignment vertical="center" wrapText="1"/>
    </xf>
    <xf numFmtId="0" fontId="37" fillId="0" borderId="0" xfId="222" applyFont="1" applyAlignment="1">
      <alignment horizontal="left" vertical="center" wrapText="1"/>
    </xf>
    <xf numFmtId="0" fontId="37" fillId="0" borderId="1" xfId="222" applyFont="1" applyBorder="1" applyAlignment="1">
      <alignment horizontal="left" vertical="center" wrapText="1"/>
    </xf>
    <xf numFmtId="0" fontId="37" fillId="0" borderId="1" xfId="0" applyFont="1" applyFill="1" applyBorder="1" applyAlignment="1">
      <alignment wrapText="1"/>
    </xf>
    <xf numFmtId="0" fontId="37" fillId="0" borderId="1" xfId="0" applyFont="1" applyFill="1" applyBorder="1" applyAlignment="1">
      <alignment horizontal="center" wrapText="1"/>
    </xf>
    <xf numFmtId="0" fontId="37" fillId="0" borderId="13" xfId="222" applyFont="1" applyBorder="1" applyAlignment="1">
      <alignment horizontal="left" vertical="center" wrapText="1"/>
    </xf>
    <xf numFmtId="0" fontId="37" fillId="0" borderId="1" xfId="222" applyFont="1" applyFill="1" applyBorder="1" applyAlignment="1">
      <alignment horizontal="left" vertical="center" wrapText="1"/>
    </xf>
    <xf numFmtId="0" fontId="37" fillId="0" borderId="1" xfId="222" applyFont="1" applyFill="1" applyBorder="1" applyAlignment="1">
      <alignment vertical="center" wrapText="1"/>
    </xf>
    <xf numFmtId="0" fontId="35" fillId="0" borderId="0" xfId="222" applyFill="1">
      <alignment vertical="center"/>
    </xf>
    <xf numFmtId="0" fontId="37" fillId="0" borderId="2" xfId="222" applyFont="1" applyFill="1" applyBorder="1" applyAlignment="1">
      <alignment vertical="center" wrapText="1"/>
    </xf>
    <xf numFmtId="0" fontId="37" fillId="0" borderId="2" xfId="0" applyFont="1" applyFill="1" applyBorder="1" applyAlignment="1">
      <alignment wrapText="1"/>
    </xf>
    <xf numFmtId="0" fontId="35" fillId="0" borderId="1" xfId="222" applyBorder="1">
      <alignment vertical="center"/>
    </xf>
    <xf numFmtId="0" fontId="35" fillId="0" borderId="0" xfId="222" applyAlignment="1">
      <alignment horizontal="center" vertical="center"/>
    </xf>
    <xf numFmtId="0" fontId="58" fillId="37" borderId="0" xfId="0" applyFont="1" applyFill="1" applyBorder="1" applyAlignment="1">
      <alignment vertical="center" wrapText="1"/>
    </xf>
    <xf numFmtId="0" fontId="36" fillId="35" borderId="20" xfId="222" applyFont="1" applyFill="1" applyBorder="1" applyAlignment="1">
      <alignment horizontal="left" vertical="center" wrapText="1"/>
    </xf>
    <xf numFmtId="0" fontId="36" fillId="35" borderId="21" xfId="222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7" fillId="0" borderId="1" xfId="0" applyFont="1" applyFill="1" applyBorder="1" applyAlignment="1">
      <alignment horizontal="center" wrapText="1"/>
    </xf>
    <xf numFmtId="0" fontId="37" fillId="0" borderId="1" xfId="0" applyFont="1" applyFill="1" applyBorder="1" applyAlignment="1">
      <alignment vertical="center" wrapText="1"/>
    </xf>
    <xf numFmtId="0" fontId="56" fillId="0" borderId="1" xfId="0" applyFont="1" applyFill="1" applyBorder="1" applyAlignment="1">
      <alignment vertical="center" wrapText="1"/>
    </xf>
    <xf numFmtId="10" fontId="37" fillId="0" borderId="1" xfId="222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justify" vertical="center" wrapText="1"/>
    </xf>
    <xf numFmtId="0" fontId="36" fillId="33" borderId="1" xfId="0" applyFont="1" applyFill="1" applyBorder="1" applyAlignment="1">
      <alignment horizontal="center" vertical="center" wrapText="1"/>
    </xf>
    <xf numFmtId="0" fontId="37" fillId="0" borderId="0" xfId="222" applyFont="1" applyAlignment="1">
      <alignment vertical="center"/>
    </xf>
    <xf numFmtId="0" fontId="35" fillId="0" borderId="0" xfId="222" applyAlignment="1">
      <alignment vertical="center"/>
    </xf>
    <xf numFmtId="0" fontId="37" fillId="0" borderId="1" xfId="222" applyFont="1" applyFill="1" applyBorder="1" applyAlignment="1">
      <alignment vertical="center"/>
    </xf>
    <xf numFmtId="0" fontId="29" fillId="0" borderId="0" xfId="222" applyFont="1" applyAlignment="1">
      <alignment vertical="center"/>
    </xf>
    <xf numFmtId="0" fontId="37" fillId="0" borderId="13" xfId="222" applyFont="1" applyBorder="1" applyAlignment="1">
      <alignment vertical="center"/>
    </xf>
    <xf numFmtId="0" fontId="37" fillId="0" borderId="1" xfId="0" applyFont="1" applyFill="1" applyBorder="1" applyAlignment="1">
      <alignment horizontal="left" vertical="center" wrapText="1"/>
    </xf>
    <xf numFmtId="0" fontId="35" fillId="0" borderId="0" xfId="222" applyFill="1" applyAlignment="1">
      <alignment vertical="center"/>
    </xf>
    <xf numFmtId="0" fontId="37" fillId="0" borderId="12" xfId="0" applyFont="1" applyFill="1" applyBorder="1" applyAlignment="1">
      <alignment horizontal="left" vertical="center" wrapText="1"/>
    </xf>
    <xf numFmtId="0" fontId="60" fillId="0" borderId="16" xfId="0" applyFont="1" applyFill="1" applyBorder="1" applyAlignment="1">
      <alignment vertical="center" wrapText="1"/>
    </xf>
    <xf numFmtId="0" fontId="58" fillId="0" borderId="0" xfId="0" applyFont="1" applyFill="1" applyBorder="1" applyAlignment="1">
      <alignment horizontal="left" vertical="center" wrapText="1"/>
    </xf>
    <xf numFmtId="0" fontId="60" fillId="0" borderId="0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37" borderId="0" xfId="0" applyFont="1" applyFill="1" applyBorder="1" applyAlignment="1">
      <alignment vertical="center" wrapText="1"/>
    </xf>
    <xf numFmtId="0" fontId="0" fillId="35" borderId="0" xfId="0" applyFont="1" applyFill="1" applyBorder="1" applyAlignment="1">
      <alignment horizontal="left" vertical="center" wrapText="1"/>
    </xf>
    <xf numFmtId="0" fontId="0" fillId="35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58" fillId="37" borderId="0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vertical="center" wrapText="1"/>
    </xf>
    <xf numFmtId="0" fontId="37" fillId="0" borderId="1" xfId="0" applyFont="1" applyFill="1" applyBorder="1" applyAlignment="1">
      <alignment horizontal="left" wrapText="1"/>
    </xf>
    <xf numFmtId="0" fontId="37" fillId="0" borderId="1" xfId="222" applyFont="1" applyFill="1" applyBorder="1" applyAlignment="1">
      <alignment horizontal="left" vertical="center"/>
    </xf>
    <xf numFmtId="0" fontId="61" fillId="0" borderId="1" xfId="0" applyFont="1" applyFill="1" applyBorder="1" applyAlignment="1">
      <alignment horizontal="center" wrapText="1"/>
    </xf>
    <xf numFmtId="0" fontId="37" fillId="0" borderId="1" xfId="222" applyFont="1" applyFill="1" applyBorder="1">
      <alignment vertical="center"/>
    </xf>
    <xf numFmtId="0" fontId="37" fillId="0" borderId="1" xfId="0" applyFont="1" applyFill="1" applyBorder="1" applyAlignment="1">
      <alignment vertical="top" wrapText="1"/>
    </xf>
    <xf numFmtId="0" fontId="62" fillId="0" borderId="1" xfId="0" applyFont="1" applyFill="1" applyBorder="1" applyAlignment="1">
      <alignment horizontal="center" wrapText="1"/>
    </xf>
    <xf numFmtId="0" fontId="37" fillId="0" borderId="1" xfId="0" applyFont="1" applyFill="1" applyBorder="1" applyAlignment="1">
      <alignment horizontal="center" vertical="top" wrapText="1"/>
    </xf>
    <xf numFmtId="0" fontId="63" fillId="0" borderId="1" xfId="0" applyFont="1" applyFill="1" applyBorder="1" applyAlignment="1">
      <alignment wrapText="1"/>
    </xf>
    <xf numFmtId="0" fontId="37" fillId="0" borderId="2" xfId="0" applyFont="1" applyFill="1" applyBorder="1" applyAlignment="1">
      <alignment vertical="top" wrapText="1"/>
    </xf>
    <xf numFmtId="0" fontId="36" fillId="0" borderId="2" xfId="0" applyFont="1" applyFill="1" applyBorder="1" applyAlignment="1">
      <alignment horizontal="center" wrapText="1"/>
    </xf>
    <xf numFmtId="0" fontId="36" fillId="0" borderId="2" xfId="0" applyFont="1" applyFill="1" applyBorder="1" applyAlignment="1">
      <alignment horizontal="left" wrapText="1"/>
    </xf>
    <xf numFmtId="0" fontId="56" fillId="0" borderId="1" xfId="222" applyFont="1" applyBorder="1" applyAlignment="1">
      <alignment vertical="center" wrapText="1"/>
    </xf>
    <xf numFmtId="0" fontId="37" fillId="0" borderId="2" xfId="222" applyFont="1" applyBorder="1" applyAlignment="1">
      <alignment vertical="center" wrapText="1"/>
    </xf>
    <xf numFmtId="0" fontId="64" fillId="0" borderId="0" xfId="222" applyFont="1" applyAlignment="1">
      <alignment vertical="center" wrapText="1"/>
    </xf>
    <xf numFmtId="0" fontId="37" fillId="0" borderId="1" xfId="222" applyFont="1" applyBorder="1" applyAlignment="1">
      <alignment horizontal="left" vertical="center"/>
    </xf>
    <xf numFmtId="0" fontId="58" fillId="37" borderId="0" xfId="0" applyFont="1" applyFill="1" applyBorder="1" applyAlignment="1">
      <alignment horizontal="left" vertical="center" wrapText="1"/>
    </xf>
    <xf numFmtId="0" fontId="37" fillId="0" borderId="0" xfId="222" applyFont="1" applyBorder="1" applyAlignment="1">
      <alignment vertical="center" wrapText="1"/>
    </xf>
    <xf numFmtId="0" fontId="58" fillId="37" borderId="0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wrapText="1"/>
    </xf>
    <xf numFmtId="0" fontId="58" fillId="37" borderId="0" xfId="0" applyFont="1" applyFill="1" applyBorder="1" applyAlignment="1">
      <alignment horizontal="left" vertical="center" wrapText="1"/>
    </xf>
    <xf numFmtId="0" fontId="59" fillId="38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vertical="center" wrapText="1"/>
    </xf>
    <xf numFmtId="0" fontId="65" fillId="0" borderId="0" xfId="0" applyFont="1" applyFill="1" applyBorder="1" applyAlignment="1">
      <alignment horizontal="left" vertical="center" wrapText="1"/>
    </xf>
    <xf numFmtId="0" fontId="66" fillId="35" borderId="1" xfId="222" applyFont="1" applyFill="1" applyBorder="1" applyAlignment="1">
      <alignment horizontal="center" vertical="center"/>
    </xf>
    <xf numFmtId="0" fontId="67" fillId="0" borderId="1" xfId="222" applyFont="1" applyBorder="1" applyAlignment="1">
      <alignment horizontal="left" vertical="center" wrapText="1"/>
    </xf>
    <xf numFmtId="0" fontId="37" fillId="0" borderId="17" xfId="0" applyFont="1" applyFill="1" applyBorder="1" applyAlignment="1">
      <alignment vertical="center" wrapText="1"/>
    </xf>
    <xf numFmtId="0" fontId="66" fillId="0" borderId="1" xfId="222" applyFont="1" applyBorder="1" applyAlignment="1">
      <alignment vertical="center"/>
    </xf>
    <xf numFmtId="0" fontId="37" fillId="0" borderId="2" xfId="222" applyFont="1" applyFill="1" applyBorder="1" applyAlignment="1">
      <alignment horizontal="left" vertical="center"/>
    </xf>
    <xf numFmtId="0" fontId="37" fillId="35" borderId="2" xfId="222" applyFont="1" applyFill="1" applyBorder="1" applyAlignment="1">
      <alignment horizontal="center" vertical="center"/>
    </xf>
    <xf numFmtId="14" fontId="0" fillId="0" borderId="0" xfId="0" applyNumberFormat="1" applyAlignment="1">
      <alignment horizontal="right"/>
    </xf>
    <xf numFmtId="0" fontId="66" fillId="0" borderId="1" xfId="222" applyFont="1" applyBorder="1">
      <alignment vertical="center"/>
    </xf>
    <xf numFmtId="10" fontId="66" fillId="0" borderId="1" xfId="222" applyNumberFormat="1" applyFont="1" applyBorder="1" applyAlignment="1">
      <alignment horizontal="left" vertical="center" wrapText="1"/>
    </xf>
    <xf numFmtId="0" fontId="66" fillId="0" borderId="1" xfId="222" applyFont="1" applyBorder="1" applyAlignment="1">
      <alignment horizontal="left" vertical="center" wrapText="1"/>
    </xf>
    <xf numFmtId="0" fontId="66" fillId="0" borderId="1" xfId="222" applyFont="1" applyFill="1" applyBorder="1" applyAlignment="1">
      <alignment horizontal="left" vertical="center" wrapText="1"/>
    </xf>
    <xf numFmtId="0" fontId="66" fillId="0" borderId="1" xfId="0" applyFont="1" applyBorder="1" applyAlignment="1">
      <alignment horizontal="left" vertical="center" wrapText="1"/>
    </xf>
    <xf numFmtId="0" fontId="37" fillId="35" borderId="23" xfId="222" applyFont="1" applyFill="1" applyBorder="1" applyAlignment="1">
      <alignment horizontal="center" vertical="center" wrapText="1"/>
    </xf>
    <xf numFmtId="0" fontId="37" fillId="0" borderId="24" xfId="222" applyFont="1" applyBorder="1" applyAlignment="1">
      <alignment horizontal="left" vertical="center" wrapText="1"/>
    </xf>
    <xf numFmtId="0" fontId="66" fillId="0" borderId="0" xfId="222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36" fillId="33" borderId="12" xfId="0" applyFont="1" applyFill="1" applyBorder="1" applyAlignment="1">
      <alignment horizontal="center" vertical="center" wrapText="1"/>
    </xf>
    <xf numFmtId="0" fontId="36" fillId="33" borderId="13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37" fillId="0" borderId="17" xfId="222" applyFont="1" applyBorder="1" applyAlignment="1">
      <alignment horizontal="left" vertical="center" wrapText="1"/>
    </xf>
    <xf numFmtId="0" fontId="37" fillId="0" borderId="2" xfId="222" applyFont="1" applyBorder="1" applyAlignment="1">
      <alignment horizontal="left" vertical="center" wrapText="1"/>
    </xf>
    <xf numFmtId="0" fontId="37" fillId="35" borderId="20" xfId="222" applyFont="1" applyFill="1" applyBorder="1" applyAlignment="1">
      <alignment horizontal="center" vertical="center" wrapText="1"/>
    </xf>
    <xf numFmtId="0" fontId="37" fillId="35" borderId="21" xfId="222" applyFont="1" applyFill="1" applyBorder="1" applyAlignment="1">
      <alignment horizontal="center" vertical="center" wrapText="1"/>
    </xf>
    <xf numFmtId="0" fontId="36" fillId="33" borderId="0" xfId="0" applyFont="1" applyFill="1" applyBorder="1" applyAlignment="1">
      <alignment horizontal="center" wrapText="1"/>
    </xf>
    <xf numFmtId="0" fontId="36" fillId="33" borderId="14" xfId="0" applyFont="1" applyFill="1" applyBorder="1" applyAlignment="1">
      <alignment horizontal="center" wrapText="1"/>
    </xf>
    <xf numFmtId="0" fontId="37" fillId="0" borderId="2" xfId="0" applyFont="1" applyFill="1" applyBorder="1" applyAlignment="1">
      <alignment vertical="top" wrapText="1"/>
    </xf>
    <xf numFmtId="0" fontId="37" fillId="0" borderId="1" xfId="0" applyFont="1" applyFill="1" applyBorder="1" applyAlignment="1">
      <alignment vertical="top" wrapText="1"/>
    </xf>
    <xf numFmtId="0" fontId="37" fillId="0" borderId="12" xfId="0" applyFont="1" applyFill="1" applyBorder="1" applyAlignment="1">
      <alignment horizontal="center" wrapText="1"/>
    </xf>
    <xf numFmtId="0" fontId="37" fillId="0" borderId="13" xfId="0" applyFont="1" applyFill="1" applyBorder="1" applyAlignment="1">
      <alignment horizontal="center" wrapText="1"/>
    </xf>
    <xf numFmtId="0" fontId="57" fillId="0" borderId="12" xfId="222" applyFont="1" applyBorder="1" applyAlignment="1">
      <alignment horizontal="center" vertical="center"/>
    </xf>
    <xf numFmtId="0" fontId="57" fillId="0" borderId="15" xfId="222" applyFont="1" applyBorder="1" applyAlignment="1">
      <alignment horizontal="center" vertical="center"/>
    </xf>
    <xf numFmtId="0" fontId="57" fillId="0" borderId="13" xfId="222" applyFont="1" applyBorder="1" applyAlignment="1">
      <alignment horizontal="center" vertical="center"/>
    </xf>
    <xf numFmtId="0" fontId="36" fillId="33" borderId="18" xfId="0" applyFont="1" applyFill="1" applyBorder="1" applyAlignment="1">
      <alignment horizontal="center" wrapText="1"/>
    </xf>
    <xf numFmtId="0" fontId="36" fillId="33" borderId="19" xfId="0" applyFont="1" applyFill="1" applyBorder="1" applyAlignment="1">
      <alignment horizontal="center" wrapText="1"/>
    </xf>
    <xf numFmtId="0" fontId="37" fillId="33" borderId="12" xfId="0" applyFont="1" applyFill="1" applyBorder="1" applyAlignment="1">
      <alignment horizontal="center" wrapText="1"/>
    </xf>
    <xf numFmtId="0" fontId="37" fillId="33" borderId="13" xfId="0" applyFont="1" applyFill="1" applyBorder="1" applyAlignment="1">
      <alignment horizontal="center" wrapText="1"/>
    </xf>
    <xf numFmtId="0" fontId="37" fillId="35" borderId="17" xfId="222" applyFont="1" applyFill="1" applyBorder="1" applyAlignment="1">
      <alignment horizontal="center" vertical="center"/>
    </xf>
    <xf numFmtId="0" fontId="37" fillId="35" borderId="2" xfId="222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wrapText="1"/>
    </xf>
    <xf numFmtId="0" fontId="37" fillId="0" borderId="1" xfId="0" applyFont="1" applyFill="1" applyBorder="1" applyAlignment="1"/>
    <xf numFmtId="0" fontId="37" fillId="33" borderId="15" xfId="0" applyFont="1" applyFill="1" applyBorder="1" applyAlignment="1">
      <alignment horizontal="center" wrapText="1"/>
    </xf>
    <xf numFmtId="0" fontId="58" fillId="0" borderId="16" xfId="0" applyFont="1" applyFill="1" applyBorder="1" applyAlignment="1">
      <alignment horizontal="left" vertical="center" wrapText="1"/>
    </xf>
    <xf numFmtId="0" fontId="0" fillId="36" borderId="0" xfId="0" applyFont="1" applyFill="1" applyBorder="1" applyAlignment="1">
      <alignment horizontal="center" vertical="center" wrapText="1"/>
    </xf>
    <xf numFmtId="0" fontId="0" fillId="36" borderId="22" xfId="0" applyFont="1" applyFill="1" applyBorder="1" applyAlignment="1">
      <alignment horizontal="center" vertical="center" wrapText="1"/>
    </xf>
    <xf numFmtId="0" fontId="58" fillId="37" borderId="0" xfId="0" applyFont="1" applyFill="1" applyBorder="1" applyAlignment="1">
      <alignment horizontal="left" vertical="center" wrapText="1"/>
    </xf>
    <xf numFmtId="0" fontId="58" fillId="37" borderId="22" xfId="0" applyFont="1" applyFill="1" applyBorder="1" applyAlignment="1">
      <alignment horizontal="left" vertical="center" wrapText="1"/>
    </xf>
    <xf numFmtId="0" fontId="0" fillId="37" borderId="22" xfId="0" applyFont="1" applyFill="1" applyBorder="1" applyAlignment="1">
      <alignment horizontal="left" vertical="center" wrapText="1"/>
    </xf>
    <xf numFmtId="0" fontId="59" fillId="38" borderId="22" xfId="0" applyFont="1" applyFill="1" applyBorder="1" applyAlignment="1">
      <alignment horizontal="center" vertical="center" wrapText="1"/>
    </xf>
    <xf numFmtId="0" fontId="59" fillId="38" borderId="0" xfId="0" applyFont="1" applyFill="1" applyBorder="1" applyAlignment="1">
      <alignment horizontal="center" vertical="center" wrapText="1"/>
    </xf>
    <xf numFmtId="0" fontId="0" fillId="37" borderId="0" xfId="0" applyFont="1" applyFill="1" applyBorder="1" applyAlignment="1">
      <alignment horizontal="left" vertical="center" wrapText="1"/>
    </xf>
  </cellXfs>
  <cellStyles count="281">
    <cellStyle name="20% - Accent1 2" xfId="49"/>
    <cellStyle name="20% - Accent1 2 2" xfId="112"/>
    <cellStyle name="20% - Accent1 2_UMi-70GHz" xfId="220"/>
    <cellStyle name="20% - Accent1 3" xfId="95"/>
    <cellStyle name="20% - Accent2 2" xfId="51"/>
    <cellStyle name="20% - Accent2 2 2" xfId="114"/>
    <cellStyle name="20% - Accent2 2_UMi-70GHz" xfId="219"/>
    <cellStyle name="20% - Accent2 3" xfId="97"/>
    <cellStyle name="20% - Accent3 2" xfId="53"/>
    <cellStyle name="20% - Accent3 2 2" xfId="116"/>
    <cellStyle name="20% - Accent3 2_UMi-70GHz" xfId="218"/>
    <cellStyle name="20% - Accent3 3" xfId="99"/>
    <cellStyle name="20% - Accent4 2" xfId="55"/>
    <cellStyle name="20% - Accent4 2 2" xfId="118"/>
    <cellStyle name="20% - Accent4 2_UMi-70GHz" xfId="216"/>
    <cellStyle name="20% - Accent4 3" xfId="101"/>
    <cellStyle name="20% - Accent5 2" xfId="57"/>
    <cellStyle name="20% - Accent5 2 2" xfId="120"/>
    <cellStyle name="20% - Accent5 2_UMi-70GHz" xfId="215"/>
    <cellStyle name="20% - Accent5 3" xfId="103"/>
    <cellStyle name="20% - Accent6 2" xfId="59"/>
    <cellStyle name="20% - Accent6 2 2" xfId="122"/>
    <cellStyle name="20% - Accent6 2_UMi-70GHz" xfId="213"/>
    <cellStyle name="20% - Accent6 3" xfId="105"/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20% - 강조색1 2" xfId="81"/>
    <cellStyle name="20% - 강조색1 3" xfId="68"/>
    <cellStyle name="20% - 강조색2 2" xfId="83"/>
    <cellStyle name="20% - 강조색2 3" xfId="70"/>
    <cellStyle name="20% - 강조색3 2" xfId="85"/>
    <cellStyle name="20% - 강조색3 3" xfId="72"/>
    <cellStyle name="20% - 강조색4 2" xfId="87"/>
    <cellStyle name="20% - 강조색4 3" xfId="74"/>
    <cellStyle name="20% - 강조색5 2" xfId="89"/>
    <cellStyle name="20% - 강조색5 3" xfId="76"/>
    <cellStyle name="20% - 강조색6 2" xfId="91"/>
    <cellStyle name="20% - 강조색6 3" xfId="78"/>
    <cellStyle name="20% - 强调文字颜色 1 2" xfId="128"/>
    <cellStyle name="20% - 强调文字颜色 1 3" xfId="242"/>
    <cellStyle name="20% - 强调文字颜色 1 3 2" xfId="267"/>
    <cellStyle name="20% - 强调文字颜色 2 2" xfId="130"/>
    <cellStyle name="20% - 强调文字颜色 2 3" xfId="246"/>
    <cellStyle name="20% - 强调文字颜色 2 3 2" xfId="269"/>
    <cellStyle name="20% - 强调文字颜色 3 2" xfId="132"/>
    <cellStyle name="20% - 强调文字颜色 3 3" xfId="250"/>
    <cellStyle name="20% - 强调文字颜色 3 3 2" xfId="271"/>
    <cellStyle name="20% - 强调文字颜色 4 2" xfId="134"/>
    <cellStyle name="20% - 强调文字颜色 4 3" xfId="254"/>
    <cellStyle name="20% - 强调文字颜色 4 3 2" xfId="273"/>
    <cellStyle name="20% - 强调文字颜色 5 2" xfId="136"/>
    <cellStyle name="20% - 强调文字颜色 5 3" xfId="258"/>
    <cellStyle name="20% - 强调文字颜色 5 3 2" xfId="275"/>
    <cellStyle name="20% - 强调文字颜色 6 2" xfId="138"/>
    <cellStyle name="20% - 强调文字颜色 6 3" xfId="262"/>
    <cellStyle name="20% - 强调文字颜色 6 3 2" xfId="277"/>
    <cellStyle name="40% - Accent1 2" xfId="50"/>
    <cellStyle name="40% - Accent1 2 2" xfId="113"/>
    <cellStyle name="40% - Accent1 2_UMi-70GHz" xfId="208"/>
    <cellStyle name="40% - Accent1 3" xfId="96"/>
    <cellStyle name="40% - Accent2 2" xfId="52"/>
    <cellStyle name="40% - Accent2 2 2" xfId="115"/>
    <cellStyle name="40% - Accent2 2_UMi-70GHz" xfId="207"/>
    <cellStyle name="40% - Accent2 3" xfId="98"/>
    <cellStyle name="40% - Accent3 2" xfId="54"/>
    <cellStyle name="40% - Accent3 2 2" xfId="117"/>
    <cellStyle name="40% - Accent3 2_UMi-70GHz" xfId="204"/>
    <cellStyle name="40% - Accent3 3" xfId="100"/>
    <cellStyle name="40% - Accent4 2" xfId="56"/>
    <cellStyle name="40% - Accent4 2 2" xfId="119"/>
    <cellStyle name="40% - Accent4 2_UMi-70GHz" xfId="200"/>
    <cellStyle name="40% - Accent4 3" xfId="102"/>
    <cellStyle name="40% - Accent5 2" xfId="58"/>
    <cellStyle name="40% - Accent5 2 2" xfId="121"/>
    <cellStyle name="40% - Accent5 2_UMi-70GHz" xfId="199"/>
    <cellStyle name="40% - Accent5 3" xfId="104"/>
    <cellStyle name="40% - Accent6 2" xfId="60"/>
    <cellStyle name="40% - Accent6 2 2" xfId="123"/>
    <cellStyle name="40% - Accent6 2_UMi-70GHz" xfId="198"/>
    <cellStyle name="40% - Accent6 3" xfId="106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40% - 강조색1 2" xfId="82"/>
    <cellStyle name="40% - 강조색1 3" xfId="69"/>
    <cellStyle name="40% - 강조색2 2" xfId="84"/>
    <cellStyle name="40% - 강조색2 3" xfId="71"/>
    <cellStyle name="40% - 강조색3 2" xfId="86"/>
    <cellStyle name="40% - 강조색3 3" xfId="73"/>
    <cellStyle name="40% - 강조색4 2" xfId="88"/>
    <cellStyle name="40% - 강조색4 3" xfId="75"/>
    <cellStyle name="40% - 강조색5 2" xfId="90"/>
    <cellStyle name="40% - 강조색5 3" xfId="77"/>
    <cellStyle name="40% - 강조색6 2" xfId="92"/>
    <cellStyle name="40% - 강조색6 3" xfId="79"/>
    <cellStyle name="40% - 强调文字颜色 1 2" xfId="129"/>
    <cellStyle name="40% - 强调文字颜色 1 3" xfId="243"/>
    <cellStyle name="40% - 强调文字颜色 1 3 2" xfId="268"/>
    <cellStyle name="40% - 强调文字颜色 2 2" xfId="131"/>
    <cellStyle name="40% - 强调文字颜色 2 3" xfId="247"/>
    <cellStyle name="40% - 强调文字颜色 2 3 2" xfId="270"/>
    <cellStyle name="40% - 强调文字颜色 3 2" xfId="133"/>
    <cellStyle name="40% - 强调文字颜色 3 3" xfId="251"/>
    <cellStyle name="40% - 强调文字颜色 3 3 2" xfId="272"/>
    <cellStyle name="40% - 强调文字颜色 4 2" xfId="135"/>
    <cellStyle name="40% - 强调文字颜色 4 3" xfId="255"/>
    <cellStyle name="40% - 强调文字颜色 4 3 2" xfId="274"/>
    <cellStyle name="40% - 强调文字颜色 5 2" xfId="137"/>
    <cellStyle name="40% - 强调文字颜色 5 3" xfId="259"/>
    <cellStyle name="40% - 强调文字颜色 5 3 2" xfId="276"/>
    <cellStyle name="40% - 强调文字颜色 6 2" xfId="139"/>
    <cellStyle name="40% - 强调文字颜色 6 3" xfId="263"/>
    <cellStyle name="40% - 强调文字颜色 6 3 2" xfId="278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60% - 强调文字颜色 1 2" xfId="244"/>
    <cellStyle name="60% - 强调文字颜色 2 2" xfId="248"/>
    <cellStyle name="60% - 强调文字颜色 3 2" xfId="252"/>
    <cellStyle name="60% - 强调文字颜色 4 2" xfId="256"/>
    <cellStyle name="60% - 强调文字颜色 5 2" xfId="260"/>
    <cellStyle name="60% - 强调文字颜色 6 2" xfId="264"/>
    <cellStyle name="Commentaire 2" xfId="43"/>
    <cellStyle name="Commentaire 2 2" xfId="62"/>
    <cellStyle name="Commentaire 2 2 2" xfId="125"/>
    <cellStyle name="Commentaire 2 3" xfId="108"/>
    <cellStyle name="Normal 2" xfId="2"/>
    <cellStyle name="Normal 2 2" xfId="46"/>
    <cellStyle name="Normal 2 2 2" xfId="64"/>
    <cellStyle name="Normal 2 2 2 2" xfId="127"/>
    <cellStyle name="Normal 2 2 2_UMi-70GHz" xfId="211"/>
    <cellStyle name="Normal 2 2 3" xfId="110"/>
    <cellStyle name="Normal 2 2_UMi-70GHz" xfId="206"/>
    <cellStyle name="Normal 2 3" xfId="48"/>
    <cellStyle name="Normal 2 3 2" xfId="111"/>
    <cellStyle name="Normal 2 3_UMi-70GHz" xfId="205"/>
    <cellStyle name="Normal 2 4" xfId="94"/>
    <cellStyle name="Normal 2_UMi-70GHz" xfId="201"/>
    <cellStyle name="Normal 3" xfId="42"/>
    <cellStyle name="Normal 3 2" xfId="45"/>
    <cellStyle name="Normal 3 3" xfId="61"/>
    <cellStyle name="Normal 3 3 2" xfId="124"/>
    <cellStyle name="Normal 3 3_UMi-70GHz" xfId="202"/>
    <cellStyle name="Normal 3 4" xfId="107"/>
    <cellStyle name="Normal 3_UMi-70GHz" xfId="209"/>
    <cellStyle name="Normal 4" xfId="44"/>
    <cellStyle name="Normal 4 2" xfId="63"/>
    <cellStyle name="Normal 4 2 2" xfId="126"/>
    <cellStyle name="Normal 4 2_UMi-70GHz" xfId="203"/>
    <cellStyle name="Normal 4 3" xfId="109"/>
    <cellStyle name="Normal 4_UMi-70GHz" xfId="214"/>
    <cellStyle name="TableStyleLight1" xfId="221"/>
    <cellStyle name="TableStyleLight1 2" xfId="280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3" builtinId="15" customBuiltin="1"/>
    <cellStyle name="チェック セル" xfId="14" builtinId="23" customBuiltin="1"/>
    <cellStyle name="どちらでもない" xfId="1" builtinId="28" customBuiltin="1"/>
    <cellStyle name="ハイパーリンク" xfId="65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ハイパーリンク" xfId="178" builtinId="8" hidden="1"/>
    <cellStyle name="ハイパーリンク" xfId="180" builtinId="8" hidden="1"/>
    <cellStyle name="ハイパーリンク" xfId="182" builtinId="8" hidden="1"/>
    <cellStyle name="ハイパーリンク" xfId="184" builtinId="8" hidden="1"/>
    <cellStyle name="ハイパーリンク" xfId="186" builtinId="8" hidden="1"/>
    <cellStyle name="ハイパーリンク" xfId="188" builtinId="8" hidden="1"/>
    <cellStyle name="ハイパーリンク" xfId="190" builtinId="8" hidden="1"/>
    <cellStyle name="ハイパーリンク" xfId="192" builtinId="8" hidden="1"/>
    <cellStyle name="ハイパーリンク" xfId="194" builtinId="8" hidden="1"/>
    <cellStyle name="ハイパーリンク" xfId="196" builtinId="8" hidden="1"/>
    <cellStyle name="リンク セル" xfId="13" builtinId="24" customBuiltin="1"/>
    <cellStyle name="悪い" xfId="9" builtinId="27" customBuiltin="1"/>
    <cellStyle name="一般 2" xfId="47"/>
    <cellStyle name="一般 2 2" xfId="93"/>
    <cellStyle name="一般 2 3" xfId="80"/>
    <cellStyle name="一般 2_UMi-70GHz" xfId="217"/>
    <cellStyle name="一般 3" xfId="67"/>
    <cellStyle name="解释性文本 2" xfId="239"/>
    <cellStyle name="計算" xfId="12" builtinId="22" customBuiltin="1"/>
    <cellStyle name="警告文" xfId="15" builtinId="11" customBuiltin="1"/>
    <cellStyle name="警告文本 2" xfId="237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好 2" xfId="229"/>
    <cellStyle name="好_UMi-70GHz" xfId="212"/>
    <cellStyle name="差 2" xfId="230"/>
    <cellStyle name="差_UMi-70GHz" xfId="210"/>
    <cellStyle name="集計" xfId="17" builtinId="25" customBuiltin="1"/>
    <cellStyle name="出力" xfId="11" builtinId="21" customBuiltin="1"/>
    <cellStyle name="常规 2" xfId="222"/>
    <cellStyle name="常规 3" xfId="223"/>
    <cellStyle name="常规 3 2" xfId="265"/>
    <cellStyle name="常规 4" xfId="279"/>
    <cellStyle name="説明文" xfId="16" builtinId="53" customBuiltin="1"/>
    <cellStyle name="注释 2" xfId="238"/>
    <cellStyle name="注释 2 2" xfId="266"/>
    <cellStyle name="入力" xfId="10" builtinId="20" customBuiltin="1"/>
    <cellStyle name="標準" xfId="0" builtinId="0"/>
    <cellStyle name="表示済みのハイパーリンク" xfId="66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  <cellStyle name="表示済みのハイパーリンク" xfId="179" builtinId="9" hidden="1"/>
    <cellStyle name="表示済みのハイパーリンク" xfId="181" builtinId="9" hidden="1"/>
    <cellStyle name="表示済みのハイパーリンク" xfId="183" builtinId="9" hidden="1"/>
    <cellStyle name="表示済みのハイパーリンク" xfId="185" builtinId="9" hidden="1"/>
    <cellStyle name="表示済みのハイパーリンク" xfId="187" builtinId="9" hidden="1"/>
    <cellStyle name="表示済みのハイパーリンク" xfId="189" builtinId="9" hidden="1"/>
    <cellStyle name="表示済みのハイパーリンク" xfId="191" builtinId="9" hidden="1"/>
    <cellStyle name="表示済みのハイパーリンク" xfId="193" builtinId="9" hidden="1"/>
    <cellStyle name="表示済みのハイパーリンク" xfId="195" builtinId="9" hidden="1"/>
    <cellStyle name="表示済みのハイパーリンク" xfId="197" builtinId="9" hidden="1"/>
    <cellStyle name="良い" xfId="8" builtinId="26" customBuiltin="1"/>
    <cellStyle name="强调文字颜色 1 2" xfId="241"/>
    <cellStyle name="强调文字颜色 2 2" xfId="245"/>
    <cellStyle name="强调文字颜色 3 2" xfId="249"/>
    <cellStyle name="强调文字颜色 4 2" xfId="253"/>
    <cellStyle name="强调文字颜色 5 2" xfId="257"/>
    <cellStyle name="强调文字颜色 6 2" xfId="261"/>
    <cellStyle name="标题 1 2" xfId="225"/>
    <cellStyle name="标题 2 2" xfId="226"/>
    <cellStyle name="标题 3 2" xfId="227"/>
    <cellStyle name="标题 4 2" xfId="228"/>
    <cellStyle name="标题 5" xfId="224"/>
    <cellStyle name="检查单元格 2" xfId="236"/>
    <cellStyle name="汇总 2" xfId="240"/>
    <cellStyle name="计算 2" xfId="234"/>
    <cellStyle name="输出 2" xfId="233"/>
    <cellStyle name="输入 2" xfId="232"/>
    <cellStyle name="适中 2" xfId="231"/>
    <cellStyle name="链接单元格 2" xfId="235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35</xdr:row>
      <xdr:rowOff>0</xdr:rowOff>
    </xdr:from>
    <xdr:to>
      <xdr:col>2</xdr:col>
      <xdr:colOff>600075</xdr:colOff>
      <xdr:row>35</xdr:row>
      <xdr:rowOff>19050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1850" y="9702800"/>
          <a:ext cx="561975" cy="190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38100</xdr:colOff>
      <xdr:row>35</xdr:row>
      <xdr:rowOff>0</xdr:rowOff>
    </xdr:from>
    <xdr:to>
      <xdr:col>2</xdr:col>
      <xdr:colOff>600075</xdr:colOff>
      <xdr:row>35</xdr:row>
      <xdr:rowOff>19050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1850" y="9702800"/>
          <a:ext cx="561975" cy="190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38100</xdr:colOff>
      <xdr:row>35</xdr:row>
      <xdr:rowOff>0</xdr:rowOff>
    </xdr:from>
    <xdr:to>
      <xdr:col>1</xdr:col>
      <xdr:colOff>600075</xdr:colOff>
      <xdr:row>35</xdr:row>
      <xdr:rowOff>19050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195CBE3-9B50-4D9D-92FA-E3AA137AB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1850" y="9309100"/>
          <a:ext cx="561975" cy="190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38100</xdr:colOff>
      <xdr:row>35</xdr:row>
      <xdr:rowOff>0</xdr:rowOff>
    </xdr:from>
    <xdr:to>
      <xdr:col>1</xdr:col>
      <xdr:colOff>600075</xdr:colOff>
      <xdr:row>35</xdr:row>
      <xdr:rowOff>19050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B72735D7-21EC-42E4-9632-F94171C2C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1850" y="9309100"/>
          <a:ext cx="561975" cy="190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35</xdr:row>
      <xdr:rowOff>0</xdr:rowOff>
    </xdr:from>
    <xdr:to>
      <xdr:col>1</xdr:col>
      <xdr:colOff>600075</xdr:colOff>
      <xdr:row>35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9775" y="9906000"/>
          <a:ext cx="561975" cy="190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58</xdr:row>
      <xdr:rowOff>9525</xdr:rowOff>
    </xdr:from>
    <xdr:to>
      <xdr:col>2</xdr:col>
      <xdr:colOff>590550</xdr:colOff>
      <xdr:row>59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23975" y="9217025"/>
          <a:ext cx="561975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G59"/>
  <sheetViews>
    <sheetView workbookViewId="0">
      <selection activeCell="E55" sqref="E55"/>
    </sheetView>
  </sheetViews>
  <sheetFormatPr defaultColWidth="9.33203125" defaultRowHeight="13.2"/>
  <cols>
    <col min="1" max="1" width="10.33203125" customWidth="1"/>
    <col min="2" max="2" width="13.6640625" customWidth="1"/>
    <col min="4" max="4" width="14.5546875" customWidth="1"/>
    <col min="5" max="5" width="41.109375" style="74" customWidth="1"/>
  </cols>
  <sheetData>
    <row r="4" spans="2:5">
      <c r="B4" t="s">
        <v>0</v>
      </c>
      <c r="C4" t="s">
        <v>1</v>
      </c>
      <c r="D4" t="s">
        <v>2</v>
      </c>
      <c r="E4" s="74" t="s">
        <v>3</v>
      </c>
    </row>
    <row r="5" spans="2:5">
      <c r="B5" s="1">
        <v>43325</v>
      </c>
      <c r="C5" s="28" t="s">
        <v>138</v>
      </c>
      <c r="D5" s="3" t="s">
        <v>61</v>
      </c>
      <c r="E5" s="74" t="s">
        <v>62</v>
      </c>
    </row>
    <row r="6" spans="2:5">
      <c r="B6" s="1">
        <v>43329</v>
      </c>
      <c r="C6" t="s">
        <v>202</v>
      </c>
      <c r="D6" s="3" t="s">
        <v>203</v>
      </c>
      <c r="E6" s="74" t="s">
        <v>204</v>
      </c>
    </row>
    <row r="7" spans="2:5">
      <c r="B7" s="2">
        <v>43329</v>
      </c>
      <c r="C7" s="3" t="s">
        <v>207</v>
      </c>
      <c r="D7" s="3" t="s">
        <v>208</v>
      </c>
      <c r="E7" s="74" t="s">
        <v>209</v>
      </c>
    </row>
    <row r="8" spans="2:5" ht="66">
      <c r="B8" s="2">
        <v>43346</v>
      </c>
      <c r="C8" t="s">
        <v>210</v>
      </c>
      <c r="D8" t="s">
        <v>211</v>
      </c>
      <c r="E8" s="74" t="s">
        <v>212</v>
      </c>
    </row>
    <row r="9" spans="2:5" ht="26.4">
      <c r="B9" s="75">
        <v>43346</v>
      </c>
      <c r="C9" s="76" t="s">
        <v>213</v>
      </c>
      <c r="D9" s="76" t="s">
        <v>214</v>
      </c>
      <c r="E9" s="77" t="s">
        <v>217</v>
      </c>
    </row>
    <row r="10" spans="2:5" ht="39.6">
      <c r="B10" s="1">
        <v>43600</v>
      </c>
      <c r="C10" s="76" t="s">
        <v>224</v>
      </c>
      <c r="D10" s="3" t="s">
        <v>61</v>
      </c>
      <c r="E10" s="74" t="s">
        <v>225</v>
      </c>
    </row>
    <row r="11" spans="2:5">
      <c r="B11" s="2">
        <v>43605</v>
      </c>
      <c r="C11" s="76" t="s">
        <v>248</v>
      </c>
      <c r="D11" t="s">
        <v>249</v>
      </c>
      <c r="E11" s="74" t="s">
        <v>251</v>
      </c>
    </row>
    <row r="12" spans="2:5" ht="26.4">
      <c r="B12" s="88" t="s">
        <v>252</v>
      </c>
      <c r="C12" s="76" t="s">
        <v>255</v>
      </c>
      <c r="D12" s="3" t="s">
        <v>253</v>
      </c>
      <c r="E12" s="74" t="s">
        <v>254</v>
      </c>
    </row>
    <row r="13" spans="2:5">
      <c r="B13" s="2"/>
      <c r="D13" s="3"/>
    </row>
    <row r="14" spans="2:5">
      <c r="B14" s="1"/>
    </row>
    <row r="15" spans="2:5">
      <c r="B15" s="1"/>
    </row>
    <row r="16" spans="2:5">
      <c r="B16" s="2"/>
    </row>
    <row r="17" spans="2:4">
      <c r="B17" s="1"/>
    </row>
    <row r="18" spans="2:4">
      <c r="B18" s="2"/>
      <c r="C18" s="3"/>
      <c r="D18" s="3"/>
    </row>
    <row r="19" spans="2:4">
      <c r="B19" s="1"/>
    </row>
    <row r="20" spans="2:4">
      <c r="B20" s="1"/>
      <c r="D20" s="3"/>
    </row>
    <row r="21" spans="2:4">
      <c r="B21" s="1"/>
    </row>
    <row r="22" spans="2:4">
      <c r="B22" s="2"/>
    </row>
    <row r="23" spans="2:4">
      <c r="B23" s="2"/>
    </row>
    <row r="24" spans="2:4">
      <c r="B24" s="2"/>
      <c r="D24" s="3"/>
    </row>
    <row r="25" spans="2:4">
      <c r="B25" s="1"/>
    </row>
    <row r="26" spans="2:4">
      <c r="B26" s="2"/>
    </row>
    <row r="27" spans="2:4">
      <c r="B27" s="1"/>
    </row>
    <row r="28" spans="2:4">
      <c r="B28" s="2"/>
      <c r="C28" s="3"/>
      <c r="D28" s="3"/>
    </row>
    <row r="29" spans="2:4">
      <c r="B29" s="2"/>
    </row>
    <row r="30" spans="2:4">
      <c r="B30" s="2"/>
    </row>
    <row r="31" spans="2:4">
      <c r="B31" s="2"/>
    </row>
    <row r="32" spans="2:4">
      <c r="B32" s="2"/>
    </row>
    <row r="33" spans="2:7">
      <c r="B33" s="2"/>
    </row>
    <row r="34" spans="2:7">
      <c r="B34" s="2"/>
    </row>
    <row r="35" spans="2:7">
      <c r="B35" s="2"/>
    </row>
    <row r="36" spans="2:7">
      <c r="B36" s="2"/>
    </row>
    <row r="37" spans="2:7">
      <c r="B37" s="2"/>
    </row>
    <row r="38" spans="2:7">
      <c r="B38" s="2"/>
    </row>
    <row r="39" spans="2:7">
      <c r="B39" s="2"/>
    </row>
    <row r="40" spans="2:7">
      <c r="B40" s="2"/>
    </row>
    <row r="41" spans="2:7">
      <c r="B41" s="2"/>
    </row>
    <row r="42" spans="2:7">
      <c r="B42" s="2"/>
    </row>
    <row r="43" spans="2:7">
      <c r="B43" s="2"/>
    </row>
    <row r="44" spans="2:7">
      <c r="B44" s="2"/>
      <c r="C44" s="3"/>
      <c r="D44" s="3"/>
      <c r="F44" s="3"/>
      <c r="G44" s="3"/>
    </row>
    <row r="45" spans="2:7">
      <c r="B45" s="2"/>
    </row>
    <row r="46" spans="2:7">
      <c r="B46" s="2"/>
    </row>
    <row r="47" spans="2:7">
      <c r="B47" s="2"/>
    </row>
    <row r="48" spans="2:7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</sheetData>
  <customSheetViews>
    <customSheetView guid="{9821416A-54DB-4BD8-AFE7-16D5CE460B52}">
      <selection activeCell="E34" sqref="E34"/>
      <pageMargins left="0.7" right="0.7" top="0.75" bottom="0.75" header="0.3" footer="0.3"/>
      <pageSetup paperSize="9" orientation="portrait" r:id="rId1"/>
    </customSheetView>
  </customSheetViews>
  <phoneticPr fontId="26" type="noConversion"/>
  <pageMargins left="0.7" right="0.7" top="0.75" bottom="0.75" header="0.3" footer="0.3"/>
  <pageSetup paperSize="9"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43"/>
  <sheetViews>
    <sheetView topLeftCell="A22" workbookViewId="0">
      <selection activeCell="A32" sqref="A32"/>
    </sheetView>
  </sheetViews>
  <sheetFormatPr defaultColWidth="9.33203125" defaultRowHeight="15.6"/>
  <cols>
    <col min="1" max="1" width="29.5546875" style="38" customWidth="1"/>
    <col min="2" max="2" width="31.5546875" style="12" customWidth="1"/>
    <col min="3" max="18" width="31.5546875" style="35" customWidth="1"/>
    <col min="19" max="16384" width="9.33203125" style="36"/>
  </cols>
  <sheetData>
    <row r="1" spans="1:18">
      <c r="A1" s="34" t="s">
        <v>35</v>
      </c>
      <c r="B1" s="12" t="s">
        <v>122</v>
      </c>
    </row>
    <row r="2" spans="1:18" s="23" customFormat="1">
      <c r="A2" s="98" t="s">
        <v>86</v>
      </c>
      <c r="B2" s="94"/>
      <c r="C2" s="82" t="s">
        <v>222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s="23" customFormat="1">
      <c r="A3" s="99"/>
      <c r="B3" s="25" t="s">
        <v>104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>
      <c r="A4" s="7" t="s">
        <v>19</v>
      </c>
      <c r="B4" s="13" t="s">
        <v>150</v>
      </c>
      <c r="C4" s="13" t="s">
        <v>150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>
      <c r="A5" s="7" t="s">
        <v>20</v>
      </c>
      <c r="B5" s="89" t="s">
        <v>55</v>
      </c>
      <c r="C5" s="70" t="s">
        <v>226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>
      <c r="A6" s="7" t="s">
        <v>77</v>
      </c>
      <c r="B6" s="13" t="s">
        <v>149</v>
      </c>
      <c r="C6" s="85" t="s">
        <v>149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>
      <c r="A7" s="7" t="s">
        <v>83</v>
      </c>
      <c r="B7" s="13" t="s">
        <v>84</v>
      </c>
      <c r="C7" s="13" t="s">
        <v>84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>
      <c r="A8" s="37" t="s">
        <v>49</v>
      </c>
      <c r="B8" s="7" t="s">
        <v>50</v>
      </c>
      <c r="C8" s="7" t="s">
        <v>50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7" t="s">
        <v>21</v>
      </c>
      <c r="B9" s="7" t="s">
        <v>161</v>
      </c>
      <c r="C9" s="7" t="s">
        <v>161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34.200000000000003">
      <c r="A10" s="7" t="s">
        <v>75</v>
      </c>
      <c r="B10" s="11" t="s">
        <v>74</v>
      </c>
      <c r="C10" s="11" t="s">
        <v>74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36"/>
    </row>
    <row r="11" spans="1:18" ht="22.8">
      <c r="A11" s="7" t="s">
        <v>23</v>
      </c>
      <c r="B11" s="13" t="s">
        <v>87</v>
      </c>
      <c r="C11" s="13" t="s">
        <v>227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ht="22.8">
      <c r="A12" s="11" t="s">
        <v>45</v>
      </c>
      <c r="B12" s="90">
        <v>4.5999999999999999E-2</v>
      </c>
      <c r="C12" s="32" t="s">
        <v>236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>
      <c r="A13" s="7" t="s">
        <v>24</v>
      </c>
      <c r="B13" s="91" t="s">
        <v>256</v>
      </c>
      <c r="C13" s="13" t="s">
        <v>235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ht="22.8">
      <c r="A14" s="7" t="s">
        <v>44</v>
      </c>
      <c r="B14" s="92" t="s">
        <v>257</v>
      </c>
      <c r="C14" s="70" t="s">
        <v>264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>
      <c r="A15" s="7" t="s">
        <v>25</v>
      </c>
      <c r="B15" s="27" t="s">
        <v>162</v>
      </c>
      <c r="C15" s="27" t="s">
        <v>237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>
      <c r="A16" s="7" t="s">
        <v>238</v>
      </c>
      <c r="B16" s="93" t="s">
        <v>258</v>
      </c>
      <c r="C16" s="13" t="s">
        <v>228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>
      <c r="A17" s="7" t="s">
        <v>26</v>
      </c>
      <c r="B17" s="27" t="s">
        <v>163</v>
      </c>
      <c r="C17" s="27" t="s">
        <v>229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>
      <c r="A18" s="7" t="s">
        <v>27</v>
      </c>
      <c r="B18" s="27" t="s">
        <v>164</v>
      </c>
      <c r="C18" s="27" t="s">
        <v>230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ht="22.8">
      <c r="A19" s="7" t="s">
        <v>73</v>
      </c>
      <c r="B19" s="11" t="s">
        <v>72</v>
      </c>
      <c r="C19" s="11" t="s">
        <v>72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36"/>
    </row>
    <row r="20" spans="1:18" ht="45.6">
      <c r="A20" s="7" t="s">
        <v>65</v>
      </c>
      <c r="B20" s="27" t="s">
        <v>67</v>
      </c>
      <c r="C20" s="13" t="s">
        <v>125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ht="34.200000000000003">
      <c r="A21" s="30" t="s">
        <v>28</v>
      </c>
      <c r="B21" s="17" t="s">
        <v>165</v>
      </c>
      <c r="C21" s="13" t="s">
        <v>231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ht="34.200000000000003">
      <c r="A22" s="30" t="s">
        <v>29</v>
      </c>
      <c r="B22" s="13" t="s">
        <v>166</v>
      </c>
      <c r="C22" s="27" t="s">
        <v>232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>
      <c r="A23" s="31" t="s">
        <v>51</v>
      </c>
      <c r="B23" s="13">
        <v>1</v>
      </c>
      <c r="C23" s="13">
        <v>1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ht="22.8">
      <c r="A24" s="31" t="s">
        <v>239</v>
      </c>
      <c r="B24" s="13" t="s">
        <v>167</v>
      </c>
      <c r="C24" s="13" t="s">
        <v>233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>
      <c r="A25" s="7" t="s">
        <v>30</v>
      </c>
      <c r="B25" s="7" t="s">
        <v>31</v>
      </c>
      <c r="C25" s="7" t="s">
        <v>31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ht="34.200000000000003">
      <c r="A26" s="7" t="s">
        <v>32</v>
      </c>
      <c r="B26" s="7" t="s">
        <v>33</v>
      </c>
      <c r="C26" s="17" t="s">
        <v>240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ht="34.200000000000003">
      <c r="A27" s="7" t="s">
        <v>46</v>
      </c>
      <c r="B27" s="91" t="s">
        <v>47</v>
      </c>
      <c r="C27" s="13" t="s">
        <v>234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>
      <c r="A28" s="7" t="s">
        <v>34</v>
      </c>
      <c r="B28" s="17" t="s">
        <v>159</v>
      </c>
      <c r="C28" s="17" t="s">
        <v>159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>
      <c r="A29" s="7" t="s">
        <v>70</v>
      </c>
      <c r="B29" s="11" t="s">
        <v>159</v>
      </c>
      <c r="C29" s="17" t="s">
        <v>159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>
      <c r="B30" s="16"/>
      <c r="C30" s="83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>
      <c r="A31" s="34" t="s">
        <v>18</v>
      </c>
      <c r="B31" s="13"/>
      <c r="C31" s="70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ht="68.400000000000006">
      <c r="A32" s="30" t="s">
        <v>106</v>
      </c>
      <c r="B32" s="11" t="s">
        <v>156</v>
      </c>
      <c r="C32" s="11" t="s">
        <v>250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s="41" customFormat="1">
      <c r="A33" s="30" t="s">
        <v>4</v>
      </c>
      <c r="B33" s="56" t="s">
        <v>5</v>
      </c>
      <c r="C33" s="56" t="s">
        <v>5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</row>
    <row r="34" spans="1:18" s="41" customFormat="1">
      <c r="A34" s="30" t="s">
        <v>6</v>
      </c>
      <c r="B34" s="17" t="s">
        <v>168</v>
      </c>
      <c r="C34" s="17" t="s">
        <v>241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</row>
    <row r="35" spans="1:18" s="41" customFormat="1">
      <c r="A35" s="30" t="s">
        <v>8</v>
      </c>
      <c r="B35" s="40">
        <v>1</v>
      </c>
      <c r="C35" s="56">
        <v>1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</row>
    <row r="36" spans="1:18" s="41" customFormat="1" ht="22.8">
      <c r="A36" s="42" t="s">
        <v>9</v>
      </c>
      <c r="B36" s="56" t="s">
        <v>169</v>
      </c>
      <c r="C36" s="56" t="s">
        <v>169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7" spans="1:18" s="41" customFormat="1">
      <c r="A37" s="30" t="s">
        <v>10</v>
      </c>
      <c r="B37" s="84" t="s">
        <v>11</v>
      </c>
      <c r="C37" s="100" t="s">
        <v>11</v>
      </c>
      <c r="D37" s="101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8" spans="1:18" s="41" customFormat="1" ht="34.200000000000003">
      <c r="A38" s="30" t="s">
        <v>36</v>
      </c>
      <c r="B38" s="40" t="s">
        <v>159</v>
      </c>
      <c r="C38" s="40" t="s">
        <v>159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</row>
    <row r="39" spans="1:18" s="41" customFormat="1" ht="34.200000000000003">
      <c r="A39" s="30" t="s">
        <v>85</v>
      </c>
      <c r="B39" s="40" t="s">
        <v>159</v>
      </c>
      <c r="C39" s="40" t="s">
        <v>159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</row>
    <row r="40" spans="1:18" s="41" customFormat="1" ht="22.8">
      <c r="A40" s="30" t="s">
        <v>13</v>
      </c>
      <c r="B40" s="56" t="s">
        <v>170</v>
      </c>
      <c r="C40" s="56" t="s">
        <v>170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</row>
    <row r="41" spans="1:18" s="41" customFormat="1" ht="22.8">
      <c r="A41" s="30" t="s">
        <v>15</v>
      </c>
      <c r="B41" s="40"/>
      <c r="C41" s="40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</row>
    <row r="42" spans="1:18" s="41" customFormat="1" ht="22.8">
      <c r="A42" s="30" t="s">
        <v>17</v>
      </c>
      <c r="B42" s="40"/>
      <c r="C42" s="40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</row>
    <row r="43" spans="1:18">
      <c r="A43" s="30" t="s">
        <v>108</v>
      </c>
      <c r="B43" s="95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</sheetData>
  <mergeCells count="2">
    <mergeCell ref="A2:A3"/>
    <mergeCell ref="C37:D37"/>
  </mergeCells>
  <phoneticPr fontId="2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43"/>
  <sheetViews>
    <sheetView zoomScaleNormal="100" workbookViewId="0">
      <pane xSplit="1" ySplit="3" topLeftCell="B23" activePane="bottomRight" state="frozen"/>
      <selection activeCell="E24" sqref="E24"/>
      <selection pane="topRight" activeCell="E24" sqref="E24"/>
      <selection pane="bottomLeft" activeCell="E24" sqref="E24"/>
      <selection pane="bottomRight" activeCell="A32" sqref="A32"/>
    </sheetView>
  </sheetViews>
  <sheetFormatPr defaultColWidth="9.33203125" defaultRowHeight="15.6"/>
  <cols>
    <col min="1" max="1" width="29.5546875" style="38" customWidth="1"/>
    <col min="2" max="2" width="31.5546875" style="12" customWidth="1"/>
    <col min="3" max="18" width="31.5546875" style="35" customWidth="1"/>
    <col min="19" max="16384" width="9.33203125" style="36"/>
  </cols>
  <sheetData>
    <row r="1" spans="1:18">
      <c r="A1" s="34" t="s">
        <v>35</v>
      </c>
      <c r="B1" s="12" t="s">
        <v>122</v>
      </c>
    </row>
    <row r="2" spans="1:18" s="23" customFormat="1">
      <c r="A2" s="98" t="s">
        <v>86</v>
      </c>
      <c r="B2" s="104" t="s">
        <v>40</v>
      </c>
      <c r="C2" s="105"/>
      <c r="D2" s="87" t="s">
        <v>253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s="23" customFormat="1">
      <c r="A3" s="99"/>
      <c r="B3" s="25" t="s">
        <v>104</v>
      </c>
      <c r="C3" s="26" t="s">
        <v>103</v>
      </c>
      <c r="D3" s="25" t="s">
        <v>104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>
      <c r="A4" s="7" t="s">
        <v>19</v>
      </c>
      <c r="B4" s="13" t="s">
        <v>80</v>
      </c>
      <c r="C4" s="13" t="s">
        <v>80</v>
      </c>
      <c r="D4" s="13" t="s">
        <v>80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>
      <c r="A5" s="7" t="s">
        <v>20</v>
      </c>
      <c r="B5" s="13" t="s">
        <v>105</v>
      </c>
      <c r="C5" s="7" t="s">
        <v>55</v>
      </c>
      <c r="D5" s="91" t="s">
        <v>55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>
      <c r="A6" s="7" t="s">
        <v>77</v>
      </c>
      <c r="B6" s="13" t="s">
        <v>78</v>
      </c>
      <c r="C6" s="7" t="s">
        <v>79</v>
      </c>
      <c r="D6" s="13" t="s">
        <v>78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>
      <c r="A7" s="7" t="s">
        <v>83</v>
      </c>
      <c r="B7" s="13" t="s">
        <v>84</v>
      </c>
      <c r="C7" s="7" t="s">
        <v>84</v>
      </c>
      <c r="D7" s="13" t="s">
        <v>84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>
      <c r="A8" s="37" t="s">
        <v>49</v>
      </c>
      <c r="B8" s="7" t="s">
        <v>50</v>
      </c>
      <c r="C8" s="7" t="s">
        <v>50</v>
      </c>
      <c r="D8" s="7" t="s">
        <v>50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7" t="s">
        <v>21</v>
      </c>
      <c r="B9" s="7" t="s">
        <v>22</v>
      </c>
      <c r="C9" s="7" t="s">
        <v>22</v>
      </c>
      <c r="D9" s="7" t="s">
        <v>22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34.200000000000003">
      <c r="A10" s="7" t="s">
        <v>75</v>
      </c>
      <c r="B10" s="11" t="s">
        <v>74</v>
      </c>
      <c r="C10" s="11" t="s">
        <v>74</v>
      </c>
      <c r="D10" s="11" t="s">
        <v>74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36"/>
    </row>
    <row r="11" spans="1:18" ht="22.8">
      <c r="A11" s="7" t="s">
        <v>23</v>
      </c>
      <c r="B11" s="13" t="s">
        <v>87</v>
      </c>
      <c r="C11" s="13" t="s">
        <v>76</v>
      </c>
      <c r="D11" s="13" t="s">
        <v>87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ht="22.8">
      <c r="A12" s="11" t="s">
        <v>45</v>
      </c>
      <c r="B12" s="32">
        <v>6.4000000000000001E-2</v>
      </c>
      <c r="C12" s="32">
        <v>5.5E-2</v>
      </c>
      <c r="D12" s="90">
        <v>4.5999999999999999E-2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>
      <c r="A13" s="7" t="s">
        <v>24</v>
      </c>
      <c r="B13" s="13" t="s">
        <v>81</v>
      </c>
      <c r="C13" s="13" t="s">
        <v>82</v>
      </c>
      <c r="D13" s="91" t="s">
        <v>256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ht="22.8">
      <c r="A14" s="7" t="s">
        <v>44</v>
      </c>
      <c r="B14" s="13" t="s">
        <v>60</v>
      </c>
      <c r="C14" s="7" t="s">
        <v>88</v>
      </c>
      <c r="D14" s="91" t="s">
        <v>259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>
      <c r="A15" s="7" t="s">
        <v>25</v>
      </c>
      <c r="B15" s="27" t="s">
        <v>41</v>
      </c>
      <c r="C15" s="27" t="s">
        <v>41</v>
      </c>
      <c r="D15" s="27" t="s">
        <v>41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>
      <c r="A16" s="7" t="s">
        <v>64</v>
      </c>
      <c r="B16" s="27" t="s">
        <v>63</v>
      </c>
      <c r="C16" s="27" t="s">
        <v>123</v>
      </c>
      <c r="D16" s="93" t="s">
        <v>258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>
      <c r="A17" s="7" t="s">
        <v>26</v>
      </c>
      <c r="B17" s="27" t="s">
        <v>67</v>
      </c>
      <c r="C17" s="27" t="s">
        <v>67</v>
      </c>
      <c r="D17" s="27" t="s">
        <v>67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>
      <c r="A18" s="7" t="s">
        <v>27</v>
      </c>
      <c r="B18" s="27" t="s">
        <v>68</v>
      </c>
      <c r="C18" s="27" t="s">
        <v>124</v>
      </c>
      <c r="D18" s="27" t="s">
        <v>151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ht="22.8">
      <c r="A19" s="7" t="s">
        <v>73</v>
      </c>
      <c r="B19" s="11" t="s">
        <v>72</v>
      </c>
      <c r="C19" s="11" t="s">
        <v>72</v>
      </c>
      <c r="D19" s="11" t="s">
        <v>72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36"/>
    </row>
    <row r="20" spans="1:18" ht="45.6">
      <c r="A20" s="7" t="s">
        <v>65</v>
      </c>
      <c r="B20" s="13" t="s">
        <v>69</v>
      </c>
      <c r="C20" s="13" t="s">
        <v>125</v>
      </c>
      <c r="D20" s="27" t="s">
        <v>67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ht="60" customHeight="1">
      <c r="A21" s="30" t="s">
        <v>28</v>
      </c>
      <c r="B21" s="17" t="s">
        <v>89</v>
      </c>
      <c r="C21" s="17" t="s">
        <v>126</v>
      </c>
      <c r="D21" s="17" t="s">
        <v>152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ht="71.25" customHeight="1">
      <c r="A22" s="30" t="s">
        <v>29</v>
      </c>
      <c r="B22" s="17" t="s">
        <v>66</v>
      </c>
      <c r="C22" s="11" t="s">
        <v>127</v>
      </c>
      <c r="D22" s="13" t="s">
        <v>153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ht="15.75" customHeight="1">
      <c r="A23" s="31" t="s">
        <v>51</v>
      </c>
      <c r="B23" s="13">
        <v>1</v>
      </c>
      <c r="C23" s="13">
        <v>1</v>
      </c>
      <c r="D23" s="70">
        <v>1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ht="27" customHeight="1">
      <c r="A24" s="31" t="s">
        <v>52</v>
      </c>
      <c r="B24" s="17" t="s">
        <v>90</v>
      </c>
      <c r="C24" s="17" t="s">
        <v>90</v>
      </c>
      <c r="D24" s="17" t="s">
        <v>154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>
      <c r="A25" s="7" t="s">
        <v>30</v>
      </c>
      <c r="B25" s="7" t="s">
        <v>31</v>
      </c>
      <c r="C25" s="7" t="s">
        <v>31</v>
      </c>
      <c r="D25" s="7" t="s">
        <v>31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>
      <c r="A26" s="7" t="s">
        <v>32</v>
      </c>
      <c r="B26" s="7" t="s">
        <v>33</v>
      </c>
      <c r="C26" s="7" t="s">
        <v>33</v>
      </c>
      <c r="D26" s="7" t="s">
        <v>33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>
      <c r="A27" s="7" t="s">
        <v>46</v>
      </c>
      <c r="B27" s="13" t="s">
        <v>47</v>
      </c>
      <c r="C27" s="13" t="s">
        <v>47</v>
      </c>
      <c r="D27" s="91" t="s">
        <v>47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>
      <c r="A28" s="7" t="s">
        <v>34</v>
      </c>
      <c r="B28" s="17" t="s">
        <v>91</v>
      </c>
      <c r="C28" s="17" t="s">
        <v>91</v>
      </c>
      <c r="D28" s="17" t="s">
        <v>91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ht="45.6">
      <c r="A29" s="7" t="s">
        <v>70</v>
      </c>
      <c r="B29" s="11" t="s">
        <v>71</v>
      </c>
      <c r="C29" s="11" t="s">
        <v>137</v>
      </c>
      <c r="D29" s="11" t="s">
        <v>155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>
      <c r="B30" s="16"/>
      <c r="C30" s="39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>
      <c r="A31" s="34" t="s">
        <v>18</v>
      </c>
      <c r="B31" s="13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ht="36" customHeight="1">
      <c r="A32" s="30" t="s">
        <v>302</v>
      </c>
      <c r="B32" s="102" t="s">
        <v>156</v>
      </c>
      <c r="C32" s="103"/>
      <c r="D32" s="11" t="s">
        <v>156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s="41" customFormat="1">
      <c r="A33" s="30" t="s">
        <v>4</v>
      </c>
      <c r="B33" s="40" t="s">
        <v>5</v>
      </c>
      <c r="C33" s="40" t="s">
        <v>5</v>
      </c>
      <c r="D33" s="40" t="s">
        <v>5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</row>
    <row r="34" spans="1:18" s="41" customFormat="1" ht="22.8">
      <c r="A34" s="30" t="s">
        <v>6</v>
      </c>
      <c r="B34" s="17" t="s">
        <v>42</v>
      </c>
      <c r="C34" s="40" t="s">
        <v>7</v>
      </c>
      <c r="D34" s="17" t="s">
        <v>168</v>
      </c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</row>
    <row r="35" spans="1:18" s="41" customFormat="1">
      <c r="A35" s="30" t="s">
        <v>8</v>
      </c>
      <c r="B35" s="40">
        <v>1</v>
      </c>
      <c r="C35" s="40">
        <v>1</v>
      </c>
      <c r="D35" s="57">
        <v>1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</row>
    <row r="36" spans="1:18" s="41" customFormat="1" ht="92.25" customHeight="1">
      <c r="A36" s="42" t="s">
        <v>9</v>
      </c>
      <c r="B36" s="100" t="s">
        <v>128</v>
      </c>
      <c r="C36" s="101"/>
      <c r="D36" s="55" t="s">
        <v>157</v>
      </c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7" spans="1:18" s="41" customFormat="1">
      <c r="A37" s="30" t="s">
        <v>10</v>
      </c>
      <c r="B37" s="100" t="s">
        <v>158</v>
      </c>
      <c r="C37" s="101"/>
      <c r="D37" s="8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8" spans="1:18" s="41" customFormat="1" ht="114">
      <c r="A38" s="30" t="s">
        <v>36</v>
      </c>
      <c r="B38" s="40" t="s">
        <v>43</v>
      </c>
      <c r="C38" s="40" t="s">
        <v>129</v>
      </c>
      <c r="D38" s="37" t="s">
        <v>159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</row>
    <row r="39" spans="1:18" s="41" customFormat="1" ht="102.6">
      <c r="A39" s="30" t="s">
        <v>85</v>
      </c>
      <c r="B39" s="40" t="s">
        <v>12</v>
      </c>
      <c r="C39" s="40" t="s">
        <v>130</v>
      </c>
      <c r="D39" s="37" t="s">
        <v>159</v>
      </c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</row>
    <row r="40" spans="1:18" s="41" customFormat="1" ht="34.200000000000003">
      <c r="A40" s="30" t="s">
        <v>13</v>
      </c>
      <c r="B40" s="40" t="s">
        <v>107</v>
      </c>
      <c r="C40" s="40" t="s">
        <v>14</v>
      </c>
      <c r="D40" s="18" t="s">
        <v>160</v>
      </c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</row>
    <row r="41" spans="1:18" s="41" customFormat="1" ht="45.6">
      <c r="A41" s="30" t="s">
        <v>15</v>
      </c>
      <c r="B41" s="40" t="s">
        <v>43</v>
      </c>
      <c r="C41" s="40" t="s">
        <v>16</v>
      </c>
      <c r="D41" s="37" t="s">
        <v>159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</row>
    <row r="42" spans="1:18" s="41" customFormat="1" ht="34.200000000000003">
      <c r="A42" s="30" t="s">
        <v>17</v>
      </c>
      <c r="B42" s="40" t="s">
        <v>43</v>
      </c>
      <c r="C42" s="40" t="s">
        <v>38</v>
      </c>
      <c r="D42" s="37" t="s">
        <v>159</v>
      </c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</row>
    <row r="43" spans="1:18" ht="146.25" customHeight="1">
      <c r="A43" s="30" t="s">
        <v>108</v>
      </c>
      <c r="B43" s="102" t="s">
        <v>131</v>
      </c>
      <c r="C43" s="103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</sheetData>
  <customSheetViews>
    <customSheetView guid="{9821416A-54DB-4BD8-AFE7-16D5CE460B52}">
      <pane xSplit="2" ySplit="2" topLeftCell="C18" activePane="bottomRight" state="frozen"/>
      <selection pane="bottomRight" activeCell="B34" sqref="B34:B35"/>
      <pageMargins left="0.74803149606299213" right="0.74803149606299213" top="0.98425196850393704" bottom="0.98425196850393704" header="0.51181102362204722" footer="0.51181102362204722"/>
      <pageSetup paperSize="9" orientation="portrait" r:id="rId1"/>
      <headerFooter alignWithMargins="0">
        <oddHeader>&amp;L&amp;G&amp;C&amp;F&amp;R文档密级</oddHeader>
        <oddFooter>&amp;L&amp;D&amp;C华为保密信息,未经授权禁止扩散&amp;R第&amp;P页，共&amp;N页</oddFooter>
      </headerFooter>
    </customSheetView>
  </customSheetViews>
  <mergeCells count="6">
    <mergeCell ref="B37:C37"/>
    <mergeCell ref="B43:C43"/>
    <mergeCell ref="B2:C2"/>
    <mergeCell ref="A2:A3"/>
    <mergeCell ref="B36:C36"/>
    <mergeCell ref="B32:C32"/>
  </mergeCells>
  <phoneticPr fontId="29" type="noConversion"/>
  <pageMargins left="0.74803149606299213" right="0.74803149606299213" top="0.98425196850393704" bottom="0.98425196850393704" header="0.51181102362204722" footer="0.51181102362204722"/>
  <pageSetup paperSize="9" orientation="portrait" r:id="rId2"/>
  <headerFooter alignWithMargins="0">
    <oddHeader>&amp;L&amp;G&amp;C&amp;F&amp;R文档密级</oddHeader>
    <oddFooter>&amp;L&amp;D&amp;C华为保密信息,未经授权禁止扩散&amp;R第&amp;P页，共&amp;N页</oddFoot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69"/>
  <sheetViews>
    <sheetView zoomScaleNormal="100" workbookViewId="0">
      <selection activeCell="F10" sqref="F10"/>
    </sheetView>
  </sheetViews>
  <sheetFormatPr defaultColWidth="9.33203125" defaultRowHeight="15.6"/>
  <cols>
    <col min="1" max="1" width="10.33203125" style="4" customWidth="1"/>
    <col min="2" max="2" width="29.5546875" style="4" customWidth="1"/>
    <col min="3" max="3" width="43" style="4" customWidth="1"/>
    <col min="4" max="17" width="31.5546875" style="5" customWidth="1"/>
    <col min="18" max="16384" width="9.33203125" style="4"/>
  </cols>
  <sheetData>
    <row r="1" spans="1:17" ht="41.4">
      <c r="A1" s="106" t="s">
        <v>35</v>
      </c>
      <c r="B1" s="107"/>
      <c r="C1" s="69" t="s">
        <v>193</v>
      </c>
    </row>
    <row r="2" spans="1:17" ht="14.25" customHeight="1">
      <c r="A2" s="106" t="s">
        <v>53</v>
      </c>
      <c r="B2" s="107"/>
      <c r="C2" s="117" t="s">
        <v>37</v>
      </c>
      <c r="D2" s="119" t="s">
        <v>192</v>
      </c>
      <c r="E2" s="120"/>
      <c r="F2" s="82" t="s">
        <v>222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>
      <c r="A3" s="115"/>
      <c r="B3" s="116"/>
      <c r="C3" s="118"/>
      <c r="D3" s="8" t="s">
        <v>174</v>
      </c>
      <c r="E3" s="8" t="s">
        <v>205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>
      <c r="A4" s="112" t="s">
        <v>93</v>
      </c>
      <c r="B4" s="68" t="s">
        <v>191</v>
      </c>
      <c r="C4" s="22"/>
      <c r="D4" s="11" t="s">
        <v>188</v>
      </c>
      <c r="E4" s="6"/>
      <c r="F4" s="11" t="s">
        <v>188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>
      <c r="A5" s="113"/>
      <c r="B5" s="68" t="s">
        <v>187</v>
      </c>
      <c r="C5" s="22"/>
      <c r="D5" s="67" t="s">
        <v>186</v>
      </c>
      <c r="E5" s="6"/>
      <c r="F5" s="67" t="s">
        <v>186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ht="22.8">
      <c r="A6" s="113"/>
      <c r="B6" s="20" t="s">
        <v>184</v>
      </c>
      <c r="C6" s="18"/>
      <c r="D6" s="18" t="s">
        <v>190</v>
      </c>
      <c r="E6" s="6"/>
      <c r="F6" s="6" t="s">
        <v>243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>
      <c r="A7" s="113"/>
      <c r="B7" s="20" t="s">
        <v>182</v>
      </c>
      <c r="C7" s="18"/>
      <c r="D7" s="6" t="s">
        <v>67</v>
      </c>
      <c r="E7" s="6"/>
      <c r="F7" s="6" t="s">
        <v>244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ht="22.8">
      <c r="A8" s="113"/>
      <c r="B8" s="20" t="s">
        <v>95</v>
      </c>
      <c r="C8" s="18"/>
      <c r="D8" s="59" t="s">
        <v>180</v>
      </c>
      <c r="E8" s="6"/>
      <c r="F8" s="11" t="s">
        <v>242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ht="22.8">
      <c r="A9" s="113"/>
      <c r="B9" s="20" t="s">
        <v>179</v>
      </c>
      <c r="C9" s="18"/>
      <c r="D9" s="18" t="s">
        <v>178</v>
      </c>
      <c r="E9" s="6"/>
      <c r="F9" s="6" t="s">
        <v>245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>
      <c r="A10" s="113"/>
      <c r="B10" s="20" t="s">
        <v>177</v>
      </c>
      <c r="C10" s="18"/>
      <c r="D10" s="59" t="s">
        <v>67</v>
      </c>
      <c r="E10" s="6"/>
      <c r="F10" s="59" t="s">
        <v>67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114"/>
      <c r="B11" s="20" t="s">
        <v>96</v>
      </c>
      <c r="C11" s="18"/>
      <c r="D11" s="59" t="s">
        <v>67</v>
      </c>
      <c r="E11" s="6"/>
      <c r="F11" s="59" t="s">
        <v>67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43.5" customHeight="1">
      <c r="A12" s="112" t="s">
        <v>97</v>
      </c>
      <c r="B12" s="68" t="s">
        <v>189</v>
      </c>
      <c r="C12" s="18"/>
      <c r="D12" s="6"/>
      <c r="E12" s="11" t="s">
        <v>215</v>
      </c>
      <c r="F12" s="59" t="s">
        <v>67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>
      <c r="A13" s="113"/>
      <c r="B13" s="68" t="s">
        <v>187</v>
      </c>
      <c r="C13" s="18"/>
      <c r="D13" s="6"/>
      <c r="E13" s="67" t="s">
        <v>185</v>
      </c>
      <c r="F13" s="59" t="s">
        <v>67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ht="22.8">
      <c r="A14" s="113"/>
      <c r="B14" s="20" t="s">
        <v>184</v>
      </c>
      <c r="C14" s="18"/>
      <c r="D14" s="6"/>
      <c r="E14" s="18" t="s">
        <v>183</v>
      </c>
      <c r="F14" s="59" t="s">
        <v>67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>
      <c r="A15" s="113"/>
      <c r="B15" s="20" t="s">
        <v>182</v>
      </c>
      <c r="C15" s="18"/>
      <c r="D15" s="6"/>
      <c r="E15" s="6" t="s">
        <v>67</v>
      </c>
      <c r="F15" s="59" t="s">
        <v>67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>
      <c r="A16" s="113"/>
      <c r="B16" s="20" t="s">
        <v>181</v>
      </c>
      <c r="C16" s="18"/>
      <c r="D16" s="6"/>
      <c r="E16" s="6" t="s">
        <v>67</v>
      </c>
      <c r="F16" s="59" t="s">
        <v>67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>
      <c r="A17" s="113"/>
      <c r="B17" s="20" t="s">
        <v>95</v>
      </c>
      <c r="C17" s="18"/>
      <c r="D17" s="6"/>
      <c r="E17" s="59" t="s">
        <v>180</v>
      </c>
      <c r="F17" s="59" t="s">
        <v>67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57.75" customHeight="1">
      <c r="A18" s="113"/>
      <c r="B18" s="20" t="s">
        <v>179</v>
      </c>
      <c r="C18" s="14"/>
      <c r="D18" s="6"/>
      <c r="E18" s="18" t="s">
        <v>178</v>
      </c>
      <c r="F18" s="59" t="s">
        <v>67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38.25" customHeight="1">
      <c r="A19" s="113"/>
      <c r="B19" s="21" t="s">
        <v>100</v>
      </c>
      <c r="C19" s="14"/>
      <c r="D19" s="6"/>
      <c r="E19" s="18" t="s">
        <v>176</v>
      </c>
      <c r="F19" s="59" t="s">
        <v>67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ht="14.25" customHeight="1">
      <c r="A20" s="114"/>
      <c r="B20" s="20" t="s">
        <v>177</v>
      </c>
      <c r="C20" s="18"/>
      <c r="D20" s="6"/>
      <c r="E20" s="59" t="s">
        <v>67</v>
      </c>
      <c r="F20" s="59" t="s">
        <v>67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A21" s="22"/>
      <c r="B21" s="20"/>
      <c r="C21" s="1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>
      <c r="A22" s="22"/>
      <c r="B22" s="20"/>
      <c r="C22" s="18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22"/>
      <c r="B23" s="20"/>
      <c r="C23" s="18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24.75" customHeight="1">
      <c r="A24" s="22"/>
      <c r="B24" s="66"/>
      <c r="C24" s="18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22"/>
      <c r="B25" s="19"/>
      <c r="C25" s="19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>
      <c r="A26" s="22"/>
      <c r="B26" s="65"/>
      <c r="C26" s="29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>
      <c r="A27" s="22"/>
      <c r="B27" s="64"/>
      <c r="C27" s="29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>
      <c r="A28" s="22"/>
      <c r="B28" s="64"/>
      <c r="C28" s="29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>
      <c r="A29" s="22"/>
      <c r="B29" s="64"/>
      <c r="C29" s="29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22"/>
      <c r="B30" s="64"/>
      <c r="C30" s="29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>
      <c r="A31" s="22"/>
      <c r="B31" s="64"/>
      <c r="C31" s="62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>
      <c r="A32" s="22"/>
      <c r="B32" s="21"/>
      <c r="C32" s="29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>
      <c r="A33" s="22"/>
      <c r="B33" s="108"/>
      <c r="C33" s="29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>
      <c r="A34" s="22"/>
      <c r="B34" s="108"/>
      <c r="C34" s="29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>
      <c r="A35" s="22"/>
      <c r="B35" s="64"/>
      <c r="C35" s="29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B36" s="60"/>
      <c r="C36" s="5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>
      <c r="B37" s="60"/>
      <c r="C37" s="29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>
      <c r="B38" s="60"/>
      <c r="C38" s="2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>
      <c r="B39" s="109"/>
      <c r="C39" s="110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>
      <c r="B40" s="109"/>
      <c r="C40" s="111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>
      <c r="B41" s="60"/>
      <c r="C41" s="29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>
      <c r="B42" s="60"/>
      <c r="C42" s="29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>
      <c r="B43" s="60"/>
      <c r="C43" s="29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>
      <c r="B44" s="60"/>
      <c r="C44" s="63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>
      <c r="B45" s="60"/>
      <c r="C45" s="62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>
      <c r="B46" s="60"/>
      <c r="C46" s="61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>
      <c r="B47" s="60"/>
      <c r="C47" s="5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>
      <c r="B48" s="60"/>
      <c r="C48" s="29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2:17">
      <c r="B49" s="109"/>
      <c r="C49" s="29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2:17">
      <c r="B50" s="109"/>
      <c r="C50" s="29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2:17">
      <c r="B51" s="109"/>
      <c r="C51" s="29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2:17">
      <c r="B52" s="109"/>
      <c r="C52" s="29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2:17">
      <c r="B53" s="122"/>
      <c r="C53" s="110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2:17">
      <c r="B54" s="122"/>
      <c r="C54" s="111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2:17">
      <c r="B55" s="14"/>
      <c r="C55" s="29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2:17">
      <c r="B56" s="14"/>
      <c r="C56" s="29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2:17">
      <c r="B57" s="14"/>
      <c r="C57" s="29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2:17">
      <c r="B58" s="14"/>
      <c r="C58" s="5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2:17" ht="14.25" customHeight="1">
      <c r="B59" s="121"/>
      <c r="C59" s="110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2:17">
      <c r="B60" s="121"/>
      <c r="C60" s="111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2:17">
      <c r="B61" s="14"/>
      <c r="C61" s="29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2:17">
      <c r="B62" s="14"/>
      <c r="C62" s="29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2:17">
      <c r="B63" s="14"/>
      <c r="C63" s="29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2:17">
      <c r="B64" s="14"/>
      <c r="C64" s="29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2:17">
      <c r="B65" s="14"/>
      <c r="C65" s="29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2:17">
      <c r="B66" s="14"/>
      <c r="C66" s="29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2:17">
      <c r="B67" s="14"/>
      <c r="C67" s="29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2:17">
      <c r="B68" s="14"/>
      <c r="C68" s="29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2:17">
      <c r="B69" s="14"/>
      <c r="C69" s="58"/>
    </row>
  </sheetData>
  <mergeCells count="14">
    <mergeCell ref="D2:E2"/>
    <mergeCell ref="B59:B60"/>
    <mergeCell ref="C59:C60"/>
    <mergeCell ref="B53:B54"/>
    <mergeCell ref="C53:C54"/>
    <mergeCell ref="A1:B1"/>
    <mergeCell ref="B33:B34"/>
    <mergeCell ref="B39:B40"/>
    <mergeCell ref="C39:C40"/>
    <mergeCell ref="B49:B52"/>
    <mergeCell ref="A4:A11"/>
    <mergeCell ref="A12:A20"/>
    <mergeCell ref="A2:B3"/>
    <mergeCell ref="C2:C3"/>
  </mergeCells>
  <phoneticPr fontId="2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1"/>
  <sheetViews>
    <sheetView topLeftCell="B1" zoomScaleNormal="100" workbookViewId="0">
      <selection activeCell="C8" sqref="C8"/>
    </sheetView>
  </sheetViews>
  <sheetFormatPr defaultColWidth="9.33203125" defaultRowHeight="15.6"/>
  <cols>
    <col min="1" max="1" width="9.33203125" style="4" customWidth="1"/>
    <col min="2" max="2" width="29.5546875" style="4" customWidth="1"/>
    <col min="3" max="3" width="43" style="4" customWidth="1"/>
    <col min="4" max="21" width="31.5546875" style="5" customWidth="1"/>
    <col min="22" max="16384" width="9.33203125" style="4"/>
  </cols>
  <sheetData>
    <row r="1" spans="1:21">
      <c r="A1" s="106" t="s">
        <v>39</v>
      </c>
      <c r="B1" s="107"/>
      <c r="C1" s="10"/>
    </row>
    <row r="2" spans="1:21" ht="14.25" customHeight="1">
      <c r="A2" s="106" t="s">
        <v>53</v>
      </c>
      <c r="B2" s="107"/>
      <c r="C2" s="117" t="s">
        <v>37</v>
      </c>
      <c r="D2" s="119" t="s">
        <v>48</v>
      </c>
      <c r="E2" s="120"/>
      <c r="F2" s="119" t="s">
        <v>147</v>
      </c>
      <c r="G2" s="12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>
      <c r="A3" s="115"/>
      <c r="B3" s="116"/>
      <c r="C3" s="123"/>
      <c r="D3" s="8" t="s">
        <v>140</v>
      </c>
      <c r="E3" s="8" t="s">
        <v>139</v>
      </c>
      <c r="F3" s="8" t="s">
        <v>174</v>
      </c>
      <c r="G3" s="8" t="s">
        <v>205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52.8">
      <c r="A4" s="112" t="s">
        <v>93</v>
      </c>
      <c r="B4" s="20" t="s">
        <v>94</v>
      </c>
      <c r="D4" s="33" t="s">
        <v>141</v>
      </c>
      <c r="E4" s="6" t="s">
        <v>98</v>
      </c>
      <c r="F4" s="11" t="s">
        <v>216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34.200000000000003">
      <c r="A5" s="113"/>
      <c r="B5" s="20" t="s">
        <v>95</v>
      </c>
      <c r="C5" s="18"/>
      <c r="D5" s="11" t="s">
        <v>142</v>
      </c>
      <c r="E5" s="6" t="s">
        <v>98</v>
      </c>
      <c r="F5" s="11" t="s">
        <v>171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26.4">
      <c r="A6" s="114"/>
      <c r="B6" s="20" t="s">
        <v>96</v>
      </c>
      <c r="C6" s="18"/>
      <c r="D6" s="33" t="s">
        <v>133</v>
      </c>
      <c r="E6" s="6" t="s">
        <v>98</v>
      </c>
      <c r="F6" s="33" t="s">
        <v>173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2.8">
      <c r="A7" s="112" t="s">
        <v>97</v>
      </c>
      <c r="B7" s="20" t="s">
        <v>94</v>
      </c>
      <c r="C7" s="18"/>
      <c r="D7" s="6" t="s">
        <v>98</v>
      </c>
      <c r="E7" s="6" t="s">
        <v>132</v>
      </c>
      <c r="F7" s="6"/>
      <c r="G7" s="11" t="s">
        <v>216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34.200000000000003">
      <c r="A8" s="113"/>
      <c r="B8" s="20" t="s">
        <v>95</v>
      </c>
      <c r="C8" s="18"/>
      <c r="D8" s="6" t="s">
        <v>98</v>
      </c>
      <c r="E8" s="11" t="s">
        <v>142</v>
      </c>
      <c r="F8" s="6"/>
      <c r="G8" s="11" t="s">
        <v>175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26.25" customHeight="1">
      <c r="A9" s="113"/>
      <c r="B9" s="20" t="s">
        <v>96</v>
      </c>
      <c r="C9" s="18"/>
      <c r="D9" s="6" t="s">
        <v>98</v>
      </c>
      <c r="E9" s="11" t="s">
        <v>99</v>
      </c>
      <c r="F9" s="6"/>
      <c r="G9" s="33" t="s">
        <v>172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34.200000000000003">
      <c r="A10" s="114"/>
      <c r="B10" s="20" t="s">
        <v>100</v>
      </c>
      <c r="C10" s="18"/>
      <c r="D10" s="6" t="s">
        <v>101</v>
      </c>
      <c r="E10" s="11" t="s">
        <v>102</v>
      </c>
      <c r="F10" s="6"/>
      <c r="G10" s="18" t="s">
        <v>176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18" customHeight="1">
      <c r="A11" s="22"/>
      <c r="B11" s="21"/>
      <c r="C11" s="1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16.5" customHeight="1">
      <c r="A12" s="22"/>
      <c r="B12" s="21"/>
      <c r="C12" s="14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>
      <c r="A13" s="22"/>
      <c r="B13" s="20"/>
      <c r="C13" s="1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>
      <c r="A14" s="22"/>
      <c r="B14" s="20"/>
      <c r="C14" s="18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>
      <c r="A15" s="22"/>
      <c r="B15" s="20"/>
      <c r="C15" s="1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16.5" customHeight="1">
      <c r="A16" s="22"/>
      <c r="B16" s="20"/>
      <c r="C16" s="18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>
      <c r="A17" s="22"/>
      <c r="B17" s="20"/>
      <c r="C17" s="19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>
      <c r="A18" s="22"/>
      <c r="B18" s="20"/>
      <c r="C18" s="15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>
      <c r="A19" s="22"/>
      <c r="B19" s="20"/>
      <c r="C19" s="15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>
      <c r="A20" s="22"/>
      <c r="B20" s="20"/>
      <c r="C20" s="15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>
      <c r="A21" s="22"/>
      <c r="B21" s="20"/>
      <c r="C21" s="1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>
      <c r="A22" s="22"/>
      <c r="B22" s="20"/>
      <c r="C22" s="29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>
      <c r="A23" s="22"/>
      <c r="B23" s="20"/>
      <c r="C23" s="29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>
      <c r="A24" s="22"/>
      <c r="B24" s="20"/>
      <c r="C24" s="29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>
      <c r="A25" s="22"/>
      <c r="B25" s="20"/>
      <c r="C25" s="29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>
      <c r="A26" s="22"/>
      <c r="B26" s="20"/>
      <c r="C26" s="29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>
      <c r="A27" s="22"/>
      <c r="B27" s="20"/>
      <c r="C27" s="29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>
      <c r="A28" s="22"/>
      <c r="B28" s="20"/>
      <c r="C28" s="29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>
      <c r="A29" s="22"/>
      <c r="B29" s="20"/>
      <c r="C29" s="29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>
      <c r="A30" s="22"/>
      <c r="B30" s="20"/>
      <c r="C30" s="29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>
      <c r="A31" s="22"/>
      <c r="B31" s="20"/>
      <c r="C31" s="29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>
      <c r="A32" s="22"/>
      <c r="B32" s="20"/>
      <c r="C32" s="29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>
      <c r="A33" s="22"/>
      <c r="B33" s="20"/>
      <c r="C33" s="29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>
      <c r="A34" s="22"/>
      <c r="B34" s="20"/>
      <c r="C34" s="29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>
      <c r="A35" s="22"/>
      <c r="B35" s="20"/>
      <c r="C35" s="29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>
      <c r="A36" s="22"/>
      <c r="B36" s="20"/>
      <c r="C36" s="29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>
      <c r="A37" s="22"/>
      <c r="B37" s="20"/>
      <c r="C37" s="29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>
      <c r="A38" s="22"/>
      <c r="B38" s="20"/>
      <c r="C38" s="2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>
      <c r="A39" s="22"/>
      <c r="B39" s="20"/>
      <c r="C39" s="2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>
      <c r="A40" s="22"/>
      <c r="B40" s="20"/>
      <c r="C40" s="29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>
      <c r="A41" s="22"/>
      <c r="B41" s="20"/>
      <c r="C41" s="29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>
      <c r="A42" s="22"/>
      <c r="B42" s="20"/>
      <c r="C42" s="29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>
      <c r="A43" s="22"/>
      <c r="B43" s="20"/>
      <c r="C43" s="29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>
      <c r="A44" s="22"/>
      <c r="B44" s="20"/>
      <c r="C44" s="29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>
      <c r="A45" s="22"/>
      <c r="B45" s="20"/>
      <c r="C45" s="29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>
      <c r="A46" s="22"/>
      <c r="B46" s="20"/>
      <c r="C46" s="29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>
      <c r="A47" s="22"/>
      <c r="B47" s="20"/>
      <c r="C47" s="29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>
      <c r="A48" s="22"/>
      <c r="B48" s="20"/>
      <c r="C48" s="29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>
      <c r="A49" s="22"/>
      <c r="B49" s="20"/>
      <c r="C49" s="29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>
      <c r="A50" s="22"/>
      <c r="B50" s="20"/>
      <c r="C50" s="29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14.25" customHeight="1">
      <c r="A51" s="22"/>
      <c r="B51" s="20"/>
      <c r="C51" s="29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>
      <c r="A52" s="22"/>
      <c r="B52" s="20"/>
      <c r="C52" s="29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>
      <c r="A53" s="22"/>
      <c r="B53" s="20"/>
      <c r="C53" s="29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>
      <c r="A54" s="22"/>
      <c r="B54" s="20"/>
      <c r="C54" s="29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>
      <c r="A55" s="22"/>
      <c r="B55" s="20"/>
      <c r="C55" s="29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>
      <c r="A56" s="22"/>
      <c r="B56" s="20"/>
      <c r="C56" s="29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>
      <c r="A57" s="22"/>
      <c r="B57" s="20"/>
      <c r="C57" s="29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>
      <c r="A58" s="22"/>
      <c r="B58" s="20"/>
      <c r="C58" s="29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>
      <c r="A59" s="22"/>
      <c r="B59" s="20"/>
      <c r="C59" s="29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>
      <c r="A60" s="22"/>
      <c r="B60" s="20"/>
      <c r="C60" s="29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>
      <c r="A61" s="22"/>
      <c r="B61" s="20"/>
      <c r="C61" s="29"/>
    </row>
  </sheetData>
  <customSheetViews>
    <customSheetView guid="{9821416A-54DB-4BD8-AFE7-16D5CE460B52}">
      <selection activeCell="D15" sqref="D15"/>
      <pageMargins left="0.74803149606299213" right="0.74803149606299213" top="0.98425196850393704" bottom="0.98425196850393704" header="0.51181102362204722" footer="0.51181102362204722"/>
      <pageSetup paperSize="9" orientation="portrait" r:id="rId1"/>
      <headerFooter alignWithMargins="0">
        <oddHeader>&amp;L&amp;G&amp;C&amp;F&amp;R文档密级</oddHeader>
        <oddFooter>&amp;L&amp;D&amp;C华为保密信息,未经授权禁止扩散&amp;R第&amp;P页，共&amp;N页</oddFooter>
      </headerFooter>
    </customSheetView>
  </customSheetViews>
  <mergeCells count="7">
    <mergeCell ref="F2:G2"/>
    <mergeCell ref="A7:A10"/>
    <mergeCell ref="D2:E2"/>
    <mergeCell ref="A1:B1"/>
    <mergeCell ref="A2:B3"/>
    <mergeCell ref="C2:C3"/>
    <mergeCell ref="A4:A6"/>
  </mergeCells>
  <phoneticPr fontId="29" type="noConversion"/>
  <pageMargins left="0.74803149606299213" right="0.74803149606299213" top="0.98425196850393704" bottom="0.98425196850393704" header="0.51181102362204722" footer="0.51181102362204722"/>
  <pageSetup paperSize="9" orientation="portrait" r:id="rId2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A41"/>
  <sheetViews>
    <sheetView zoomScale="60" zoomScaleNormal="60" workbookViewId="0">
      <pane xSplit="8" ySplit="1" topLeftCell="O15" activePane="bottomRight" state="frozen"/>
      <selection activeCell="E24" sqref="E24"/>
      <selection pane="topRight" activeCell="E24" sqref="E24"/>
      <selection pane="bottomLeft" activeCell="E24" sqref="E24"/>
      <selection pane="bottomRight" activeCell="AG50" sqref="AG50"/>
    </sheetView>
  </sheetViews>
  <sheetFormatPr defaultColWidth="9.33203125" defaultRowHeight="13.2"/>
  <cols>
    <col min="1" max="1" width="11.88671875" style="47" customWidth="1"/>
    <col min="2" max="2" width="5.109375" style="47" customWidth="1"/>
    <col min="3" max="3" width="16" style="47" customWidth="1"/>
    <col min="4" max="4" width="17.33203125" style="47" customWidth="1"/>
    <col min="5" max="5" width="12.5546875" style="47" customWidth="1"/>
    <col min="6" max="6" width="12.33203125" style="47" customWidth="1"/>
    <col min="7" max="7" width="22.6640625" style="47" customWidth="1"/>
    <col min="8" max="8" width="6.5546875" style="47" customWidth="1"/>
    <col min="9" max="15" width="9.44140625" style="47" customWidth="1"/>
    <col min="16" max="16" width="9.33203125" style="47"/>
    <col min="17" max="17" width="11.88671875" style="47" customWidth="1"/>
    <col min="18" max="23" width="9.44140625" style="47" customWidth="1"/>
    <col min="24" max="16384" width="9.33203125" style="47"/>
  </cols>
  <sheetData>
    <row r="1" spans="1:24" s="46" customFormat="1" ht="45.75" customHeight="1" thickBot="1">
      <c r="A1" s="43" t="s">
        <v>143</v>
      </c>
      <c r="B1" s="46" t="s">
        <v>109</v>
      </c>
      <c r="C1" s="46" t="s">
        <v>111</v>
      </c>
      <c r="D1" s="46" t="s">
        <v>59</v>
      </c>
      <c r="E1" s="46" t="s">
        <v>57</v>
      </c>
      <c r="F1" s="46" t="s">
        <v>58</v>
      </c>
      <c r="G1" s="124" t="s">
        <v>56</v>
      </c>
      <c r="H1" s="124"/>
      <c r="I1" s="46" t="s">
        <v>271</v>
      </c>
      <c r="J1" s="46" t="s">
        <v>253</v>
      </c>
      <c r="K1" s="46" t="s">
        <v>54</v>
      </c>
      <c r="L1" s="46" t="s">
        <v>270</v>
      </c>
      <c r="M1" s="46" t="s">
        <v>269</v>
      </c>
      <c r="N1" s="46" t="s">
        <v>272</v>
      </c>
      <c r="O1" s="46" t="s">
        <v>54</v>
      </c>
      <c r="Q1" s="43" t="s">
        <v>118</v>
      </c>
      <c r="R1" s="46" t="s">
        <v>271</v>
      </c>
      <c r="S1" s="46" t="s">
        <v>253</v>
      </c>
      <c r="T1" s="46" t="s">
        <v>54</v>
      </c>
      <c r="U1" s="46" t="s">
        <v>270</v>
      </c>
      <c r="V1" s="46" t="s">
        <v>269</v>
      </c>
      <c r="W1" s="46" t="s">
        <v>272</v>
      </c>
      <c r="X1" s="46" t="s">
        <v>54</v>
      </c>
    </row>
    <row r="2" spans="1:24" ht="16.5" customHeight="1">
      <c r="A2" s="130" t="s">
        <v>120</v>
      </c>
      <c r="B2" s="128" t="s">
        <v>121</v>
      </c>
      <c r="C2" s="129"/>
      <c r="D2" s="50"/>
      <c r="E2" s="50"/>
      <c r="F2" s="50"/>
      <c r="G2" s="54"/>
      <c r="H2" s="54"/>
      <c r="I2" s="50"/>
      <c r="J2" s="50"/>
      <c r="K2" s="50"/>
      <c r="L2" s="50"/>
      <c r="M2" s="50"/>
      <c r="N2" s="50"/>
      <c r="Q2" s="130" t="s">
        <v>120</v>
      </c>
    </row>
    <row r="3" spans="1:24" ht="45.75" customHeight="1">
      <c r="A3" s="131"/>
      <c r="B3" s="47" t="s">
        <v>110</v>
      </c>
      <c r="C3" s="11" t="s">
        <v>199</v>
      </c>
      <c r="D3" s="47" t="s">
        <v>194</v>
      </c>
      <c r="E3" s="47" t="s">
        <v>196</v>
      </c>
      <c r="F3" s="47" t="s">
        <v>201</v>
      </c>
      <c r="G3" s="48" t="s">
        <v>135</v>
      </c>
      <c r="H3" s="53">
        <v>100</v>
      </c>
      <c r="M3" s="47">
        <f>COUNT(I3:J3)</f>
        <v>0</v>
      </c>
      <c r="N3" s="47" t="s">
        <v>273</v>
      </c>
      <c r="O3" s="47" t="str">
        <f>IF(AND(K3&lt;&gt;"",B3=  "NR"),K3,"")</f>
        <v/>
      </c>
      <c r="Q3" s="131"/>
      <c r="V3" s="47">
        <f>COUNT(R3:S3)</f>
        <v>0</v>
      </c>
      <c r="W3" s="47" t="s">
        <v>283</v>
      </c>
      <c r="X3" s="47" t="str">
        <f t="shared" ref="X3:X33" si="0">IF(AND(T3&lt;&gt;"",  B3="NR"),T3,"")</f>
        <v/>
      </c>
    </row>
    <row r="4" spans="1:24" ht="45.75" customHeight="1">
      <c r="A4" s="131"/>
      <c r="G4" s="51" t="s">
        <v>144</v>
      </c>
      <c r="H4" s="52" t="s">
        <v>112</v>
      </c>
      <c r="I4" s="52"/>
      <c r="J4" s="52"/>
      <c r="K4" s="52"/>
      <c r="L4" s="52"/>
      <c r="M4" s="52">
        <f>COUNT(I4:J4)</f>
        <v>0</v>
      </c>
      <c r="N4" s="52" t="s">
        <v>265</v>
      </c>
      <c r="O4" s="47" t="str">
        <f>IF(AND(K4&lt;&gt;"",B4=  "NR"),K4,"")</f>
        <v/>
      </c>
      <c r="Q4" s="131"/>
      <c r="R4" s="52"/>
      <c r="S4" s="52"/>
      <c r="T4" s="52"/>
      <c r="U4" s="52"/>
      <c r="V4" s="52">
        <f>COUNT(R4:S4)</f>
        <v>0</v>
      </c>
      <c r="W4" s="52" t="s">
        <v>265</v>
      </c>
      <c r="X4" s="47" t="str">
        <f t="shared" si="0"/>
        <v/>
      </c>
    </row>
    <row r="5" spans="1:24" ht="52.8">
      <c r="A5" s="131"/>
      <c r="G5" s="47" t="s">
        <v>113</v>
      </c>
      <c r="H5" s="47" t="s">
        <v>112</v>
      </c>
      <c r="M5" s="47">
        <f>COUNT(I5:J5)</f>
        <v>0</v>
      </c>
      <c r="N5" s="47" t="s">
        <v>266</v>
      </c>
      <c r="O5" s="47" t="str">
        <f>IF(AND(K5&lt;&gt;"",B5=  "NR"),K5,"")</f>
        <v/>
      </c>
      <c r="Q5" s="131"/>
      <c r="V5" s="47">
        <f>COUNT(R5:S5)</f>
        <v>0</v>
      </c>
      <c r="W5" s="47" t="s">
        <v>266</v>
      </c>
      <c r="X5" s="47" t="str">
        <f t="shared" si="0"/>
        <v/>
      </c>
    </row>
    <row r="6" spans="1:24">
      <c r="A6" s="131"/>
      <c r="O6" s="47" t="str">
        <f>IF(AND(K6&lt;&gt;"",B6=  "NR"),K6,"")</f>
        <v/>
      </c>
      <c r="Q6" s="131"/>
      <c r="X6" s="47" t="str">
        <f t="shared" si="0"/>
        <v/>
      </c>
    </row>
    <row r="7" spans="1:24" ht="24.75" customHeight="1">
      <c r="A7" s="131"/>
      <c r="B7" s="127" t="s">
        <v>206</v>
      </c>
      <c r="C7" s="132"/>
      <c r="D7" s="50"/>
      <c r="E7" s="50"/>
      <c r="F7" s="50"/>
      <c r="G7" s="71"/>
      <c r="H7" s="71"/>
      <c r="I7" s="50"/>
      <c r="J7" s="50"/>
      <c r="K7" s="50"/>
      <c r="L7" s="50"/>
      <c r="M7" s="50"/>
      <c r="N7" s="50"/>
      <c r="O7" s="47" t="str">
        <f>IF(AND(K7&lt;&gt;"",B7=  "NR"),K7,"")</f>
        <v/>
      </c>
      <c r="Q7" s="131"/>
      <c r="X7" s="47" t="str">
        <f t="shared" si="0"/>
        <v/>
      </c>
    </row>
    <row r="8" spans="1:24" ht="45.75" customHeight="1">
      <c r="A8" s="131"/>
      <c r="B8" s="47" t="s">
        <v>110</v>
      </c>
      <c r="C8" s="72" t="s">
        <v>199</v>
      </c>
      <c r="D8" s="47" t="s">
        <v>260</v>
      </c>
      <c r="E8" s="47" t="s">
        <v>196</v>
      </c>
      <c r="F8" s="80" t="s">
        <v>261</v>
      </c>
      <c r="G8" s="48" t="s">
        <v>135</v>
      </c>
      <c r="H8" s="53">
        <v>100</v>
      </c>
      <c r="M8" s="47">
        <f t="shared" ref="M8:M13" si="1">COUNT(I8:J8)</f>
        <v>0</v>
      </c>
      <c r="N8" s="47" t="s">
        <v>273</v>
      </c>
      <c r="O8" s="47" t="str">
        <f>IF(AND(K8&lt;&gt;"",B8=  "NR"),K8,"")</f>
        <v/>
      </c>
      <c r="Q8" s="131"/>
      <c r="S8" s="47">
        <v>105.75</v>
      </c>
      <c r="T8" s="47">
        <f>AVERAGE(R8:S8)</f>
        <v>105.75</v>
      </c>
      <c r="V8" s="47">
        <f t="shared" ref="V8:V13" si="2">COUNT(R8:S8)</f>
        <v>1</v>
      </c>
      <c r="W8" s="47" t="s">
        <v>284</v>
      </c>
      <c r="X8" s="47">
        <f t="shared" si="0"/>
        <v>105.75</v>
      </c>
    </row>
    <row r="9" spans="1:24" ht="45.75" customHeight="1">
      <c r="A9" s="131"/>
      <c r="G9" s="51" t="s">
        <v>144</v>
      </c>
      <c r="H9" s="52" t="s">
        <v>112</v>
      </c>
      <c r="I9" s="52"/>
      <c r="J9" s="52"/>
      <c r="K9" s="52"/>
      <c r="L9" s="52"/>
      <c r="M9" s="52">
        <f t="shared" si="1"/>
        <v>0</v>
      </c>
      <c r="N9" s="52" t="s">
        <v>265</v>
      </c>
      <c r="O9" s="47" t="str">
        <f>IF(AND(K9&lt;&gt;"",B9=  "NR"),K9,"")</f>
        <v/>
      </c>
      <c r="Q9" s="131"/>
      <c r="R9" s="52"/>
      <c r="S9" s="52" t="s">
        <v>278</v>
      </c>
      <c r="T9" s="52"/>
      <c r="U9" s="52"/>
      <c r="V9" s="52">
        <f t="shared" si="2"/>
        <v>0</v>
      </c>
      <c r="W9" s="52" t="s">
        <v>265</v>
      </c>
      <c r="X9" s="47" t="str">
        <f t="shared" si="0"/>
        <v/>
      </c>
    </row>
    <row r="10" spans="1:24" ht="52.8">
      <c r="A10" s="131"/>
      <c r="G10" s="47" t="s">
        <v>113</v>
      </c>
      <c r="H10" s="47" t="s">
        <v>112</v>
      </c>
      <c r="M10" s="47">
        <f t="shared" si="1"/>
        <v>0</v>
      </c>
      <c r="N10" s="47" t="s">
        <v>266</v>
      </c>
      <c r="O10" s="47" t="str">
        <f>IF(AND(K10&lt;&gt;"",B10=  "NR"),K10,"")</f>
        <v/>
      </c>
      <c r="Q10" s="131"/>
      <c r="S10" s="47">
        <v>250</v>
      </c>
      <c r="T10" s="47">
        <f>AVERAGE(R10:S10)</f>
        <v>250</v>
      </c>
      <c r="V10" s="47">
        <f t="shared" si="2"/>
        <v>1</v>
      </c>
      <c r="W10" s="47" t="s">
        <v>266</v>
      </c>
      <c r="X10" s="47" t="str">
        <f t="shared" si="0"/>
        <v/>
      </c>
    </row>
    <row r="11" spans="1:24" ht="45.75" customHeight="1">
      <c r="A11" s="131"/>
      <c r="B11" s="80" t="s">
        <v>110</v>
      </c>
      <c r="C11" s="96" t="s">
        <v>199</v>
      </c>
      <c r="D11" s="80" t="s">
        <v>260</v>
      </c>
      <c r="E11" s="80" t="s">
        <v>196</v>
      </c>
      <c r="F11" s="80" t="s">
        <v>262</v>
      </c>
      <c r="G11" s="48" t="s">
        <v>135</v>
      </c>
      <c r="H11" s="53">
        <v>100</v>
      </c>
      <c r="M11" s="47">
        <f t="shared" si="1"/>
        <v>0</v>
      </c>
      <c r="N11" s="47" t="s">
        <v>274</v>
      </c>
      <c r="O11" s="47" t="str">
        <f>IF(AND(K11&lt;&gt;"",B11=  "NR"),K11,"")</f>
        <v/>
      </c>
      <c r="Q11" s="131"/>
      <c r="S11" s="47">
        <v>103.74</v>
      </c>
      <c r="T11" s="47">
        <f>AVERAGE(R11:S11)</f>
        <v>103.74</v>
      </c>
      <c r="V11" s="47">
        <f t="shared" si="2"/>
        <v>1</v>
      </c>
      <c r="W11" s="47" t="s">
        <v>285</v>
      </c>
      <c r="X11" s="47">
        <f t="shared" si="0"/>
        <v>103.74</v>
      </c>
    </row>
    <row r="12" spans="1:24" ht="45.75" customHeight="1">
      <c r="A12" s="131"/>
      <c r="G12" s="51" t="s">
        <v>144</v>
      </c>
      <c r="H12" s="52" t="s">
        <v>112</v>
      </c>
      <c r="I12" s="52"/>
      <c r="J12" s="52"/>
      <c r="K12" s="52"/>
      <c r="L12" s="52"/>
      <c r="M12" s="52">
        <f t="shared" si="1"/>
        <v>0</v>
      </c>
      <c r="N12" s="52" t="s">
        <v>265</v>
      </c>
      <c r="O12" s="47" t="str">
        <f>IF(AND(K12&lt;&gt;"",B12=  "NR"),K12,"")</f>
        <v/>
      </c>
      <c r="Q12" s="131"/>
      <c r="R12" s="52"/>
      <c r="S12" s="52" t="s">
        <v>279</v>
      </c>
      <c r="T12" s="52"/>
      <c r="U12" s="52"/>
      <c r="V12" s="52">
        <f t="shared" si="2"/>
        <v>0</v>
      </c>
      <c r="W12" s="52" t="s">
        <v>265</v>
      </c>
      <c r="X12" s="47" t="str">
        <f t="shared" si="0"/>
        <v/>
      </c>
    </row>
    <row r="13" spans="1:24" ht="52.8">
      <c r="A13" s="131"/>
      <c r="G13" s="47" t="s">
        <v>113</v>
      </c>
      <c r="H13" s="47" t="s">
        <v>112</v>
      </c>
      <c r="M13" s="47">
        <f t="shared" si="1"/>
        <v>0</v>
      </c>
      <c r="N13" s="47" t="s">
        <v>266</v>
      </c>
      <c r="O13" s="47" t="str">
        <f>IF(AND(K13&lt;&gt;"",B13=  "NR"),K13,"")</f>
        <v/>
      </c>
      <c r="Q13" s="131"/>
      <c r="S13" s="47">
        <v>260</v>
      </c>
      <c r="T13" s="47">
        <f>AVERAGE(R13:S13)</f>
        <v>260</v>
      </c>
      <c r="V13" s="47">
        <f t="shared" si="2"/>
        <v>1</v>
      </c>
      <c r="W13" s="47" t="s">
        <v>266</v>
      </c>
      <c r="X13" s="47" t="str">
        <f t="shared" si="0"/>
        <v/>
      </c>
    </row>
    <row r="14" spans="1:24" ht="24.75" customHeight="1">
      <c r="A14" s="79"/>
      <c r="B14" s="127" t="s">
        <v>246</v>
      </c>
      <c r="C14" s="132"/>
      <c r="D14" s="50"/>
      <c r="E14" s="50"/>
      <c r="F14" s="50"/>
      <c r="G14" s="78"/>
      <c r="H14" s="78"/>
      <c r="I14" s="50"/>
      <c r="J14" s="50"/>
      <c r="K14" s="50"/>
      <c r="L14" s="50"/>
      <c r="M14" s="50"/>
      <c r="N14" s="50"/>
      <c r="O14" s="47" t="str">
        <f>IF(AND(K14&lt;&gt;"",B14=  "NR"),K14,"")</f>
        <v/>
      </c>
      <c r="Q14" s="79"/>
      <c r="X14" s="47" t="str">
        <f t="shared" si="0"/>
        <v/>
      </c>
    </row>
    <row r="15" spans="1:24" ht="54.6" customHeight="1">
      <c r="A15" s="79"/>
      <c r="B15" s="80" t="s">
        <v>110</v>
      </c>
      <c r="C15" s="80" t="s">
        <v>220</v>
      </c>
      <c r="D15" s="81" t="s">
        <v>221</v>
      </c>
      <c r="E15" s="80" t="s">
        <v>223</v>
      </c>
      <c r="F15" s="80" t="s">
        <v>88</v>
      </c>
      <c r="G15" s="48" t="s">
        <v>135</v>
      </c>
      <c r="H15" s="53">
        <v>100</v>
      </c>
      <c r="M15" s="47">
        <f>COUNT(I15:J15)</f>
        <v>0</v>
      </c>
      <c r="N15" s="47" t="s">
        <v>275</v>
      </c>
      <c r="O15" s="47" t="str">
        <f>IF(AND(K15&lt;&gt;"",B15=  "NR"),K15,"")</f>
        <v/>
      </c>
      <c r="Q15" s="79"/>
      <c r="V15" s="47">
        <f>COUNT(R15:S15)</f>
        <v>0</v>
      </c>
      <c r="W15" s="47" t="s">
        <v>273</v>
      </c>
      <c r="X15" s="47" t="str">
        <f t="shared" si="0"/>
        <v/>
      </c>
    </row>
    <row r="16" spans="1:24" ht="45.75" customHeight="1">
      <c r="A16" s="79"/>
      <c r="G16" s="51" t="s">
        <v>144</v>
      </c>
      <c r="H16" s="52" t="s">
        <v>112</v>
      </c>
      <c r="I16" s="52"/>
      <c r="J16" s="52"/>
      <c r="K16" s="52"/>
      <c r="L16" s="52"/>
      <c r="M16" s="52">
        <f>COUNT(I16:J16)</f>
        <v>0</v>
      </c>
      <c r="N16" s="52" t="s">
        <v>265</v>
      </c>
      <c r="O16" s="47" t="str">
        <f>IF(AND(K16&lt;&gt;"",B16=  "NR"),K16,"")</f>
        <v/>
      </c>
      <c r="Q16" s="79"/>
      <c r="R16" s="52"/>
      <c r="S16" s="52"/>
      <c r="T16" s="52"/>
      <c r="U16" s="52"/>
      <c r="V16" s="52">
        <f>COUNT(R16:S16)</f>
        <v>0</v>
      </c>
      <c r="W16" s="52" t="s">
        <v>265</v>
      </c>
      <c r="X16" s="47" t="str">
        <f t="shared" si="0"/>
        <v/>
      </c>
    </row>
    <row r="17" spans="1:27" ht="52.8">
      <c r="A17" s="79"/>
      <c r="G17" s="47" t="s">
        <v>113</v>
      </c>
      <c r="H17" s="47" t="s">
        <v>112</v>
      </c>
      <c r="M17" s="47">
        <f>COUNT(I17:J17)</f>
        <v>0</v>
      </c>
      <c r="N17" s="47" t="s">
        <v>266</v>
      </c>
      <c r="O17" s="47" t="str">
        <f>IF(AND(K17&lt;&gt;"",B17=  "NR"),K17,"")</f>
        <v/>
      </c>
      <c r="Q17" s="79"/>
      <c r="V17" s="47">
        <f>COUNT(R17:S17)</f>
        <v>0</v>
      </c>
      <c r="W17" s="47" t="s">
        <v>266</v>
      </c>
      <c r="X17" s="47" t="str">
        <f t="shared" si="0"/>
        <v/>
      </c>
      <c r="AA17" s="47" t="e">
        <f>s</f>
        <v>#NAME?</v>
      </c>
    </row>
    <row r="18" spans="1:27" ht="45.75" customHeight="1" thickBot="1">
      <c r="A18" s="45"/>
      <c r="G18" s="44"/>
      <c r="H18" s="44"/>
      <c r="O18" s="47" t="str">
        <f>IF(AND(K18&lt;&gt;"",B18=  "NR"),K18,"")</f>
        <v/>
      </c>
      <c r="Q18" s="45"/>
      <c r="X18" s="47" t="str">
        <f t="shared" si="0"/>
        <v/>
      </c>
    </row>
    <row r="19" spans="1:27" ht="26.25" customHeight="1">
      <c r="A19" s="125" t="s">
        <v>119</v>
      </c>
      <c r="B19" s="127" t="s">
        <v>121</v>
      </c>
      <c r="C19" s="127"/>
      <c r="D19" s="24"/>
      <c r="E19" s="24"/>
      <c r="F19" s="50"/>
      <c r="G19" s="50"/>
      <c r="H19" s="50"/>
      <c r="I19" s="50"/>
      <c r="J19" s="50"/>
      <c r="K19" s="50"/>
      <c r="L19" s="50"/>
      <c r="M19" s="50"/>
      <c r="N19" s="50"/>
      <c r="O19" s="47" t="str">
        <f>IF(AND(K19&lt;&gt;"",B19=  "NR"),K19,"")</f>
        <v/>
      </c>
      <c r="Q19" s="126" t="s">
        <v>92</v>
      </c>
      <c r="R19" s="50"/>
      <c r="S19" s="50"/>
      <c r="T19" s="50" t="s">
        <v>296</v>
      </c>
      <c r="U19" s="50"/>
      <c r="V19" s="50"/>
      <c r="W19" s="50"/>
      <c r="X19" s="47" t="str">
        <f t="shared" si="0"/>
        <v/>
      </c>
    </row>
    <row r="20" spans="1:27" ht="83.25" customHeight="1">
      <c r="A20" s="125"/>
      <c r="B20" s="47" t="s">
        <v>110</v>
      </c>
      <c r="C20" s="47" t="s">
        <v>136</v>
      </c>
      <c r="D20" s="47" t="s">
        <v>134</v>
      </c>
      <c r="E20" s="47" t="s">
        <v>115</v>
      </c>
      <c r="F20" s="47" t="s">
        <v>116</v>
      </c>
      <c r="G20" s="48" t="s">
        <v>135</v>
      </c>
      <c r="H20" s="47">
        <v>50</v>
      </c>
      <c r="I20" s="47">
        <v>52.11</v>
      </c>
      <c r="K20" s="47">
        <f>AVERAGE(I20:J20)</f>
        <v>52.11</v>
      </c>
      <c r="M20" s="47">
        <f>COUNT(I20:J20)</f>
        <v>1</v>
      </c>
      <c r="N20" s="47" t="s">
        <v>276</v>
      </c>
      <c r="O20" s="47">
        <f>IF(AND(K20&lt;&gt;"",B20=  "NR"),K20,"")</f>
        <v>52.11</v>
      </c>
      <c r="Q20" s="125"/>
      <c r="R20" s="47">
        <v>50.87</v>
      </c>
      <c r="T20" s="47">
        <f>AVERAGE(R20:S20)</f>
        <v>50.87</v>
      </c>
      <c r="V20" s="47">
        <f>COUNT(R20:S20)</f>
        <v>1</v>
      </c>
      <c r="W20" s="47" t="s">
        <v>286</v>
      </c>
      <c r="X20" s="47">
        <f t="shared" si="0"/>
        <v>50.87</v>
      </c>
    </row>
    <row r="21" spans="1:27" ht="34.5" customHeight="1">
      <c r="A21" s="125"/>
      <c r="G21" s="51" t="s">
        <v>144</v>
      </c>
      <c r="H21" s="52"/>
      <c r="I21" s="52" t="s">
        <v>218</v>
      </c>
      <c r="J21" s="52"/>
      <c r="K21" s="52"/>
      <c r="L21" s="52"/>
      <c r="M21" s="52"/>
      <c r="N21" s="52"/>
      <c r="O21" s="47" t="str">
        <f>IF(AND(K21&lt;&gt;"",B21=  "NR"),K21,"")</f>
        <v/>
      </c>
      <c r="Q21" s="125"/>
      <c r="R21" s="52" t="s">
        <v>282</v>
      </c>
      <c r="S21" s="52"/>
      <c r="T21" s="52"/>
      <c r="U21" s="52"/>
      <c r="V21" s="52"/>
      <c r="W21" s="52"/>
      <c r="X21" s="47" t="str">
        <f t="shared" si="0"/>
        <v/>
      </c>
    </row>
    <row r="22" spans="1:27" ht="26.4">
      <c r="A22" s="125"/>
      <c r="F22" s="49"/>
      <c r="G22" s="47" t="s">
        <v>113</v>
      </c>
      <c r="I22" s="47">
        <v>100</v>
      </c>
      <c r="O22" s="47" t="str">
        <f>IF(AND(K22&lt;&gt;"",B22=  "NR"),K22,"")</f>
        <v/>
      </c>
      <c r="Q22" s="125"/>
      <c r="R22" s="47">
        <v>100</v>
      </c>
      <c r="X22" s="47" t="str">
        <f t="shared" si="0"/>
        <v/>
      </c>
    </row>
    <row r="23" spans="1:27" ht="43.5" customHeight="1">
      <c r="A23" s="125"/>
      <c r="F23" s="49"/>
      <c r="G23" s="51" t="s">
        <v>145</v>
      </c>
      <c r="H23" s="52"/>
      <c r="I23" s="52" t="s">
        <v>219</v>
      </c>
      <c r="J23" s="52"/>
      <c r="K23" s="52"/>
      <c r="L23" s="52"/>
      <c r="M23" s="52"/>
      <c r="N23" s="52"/>
      <c r="O23" s="47" t="str">
        <f>IF(AND(K23&lt;&gt;"",B23=  "NR"),K23,"")</f>
        <v/>
      </c>
      <c r="Q23" s="125"/>
      <c r="R23" s="52" t="s">
        <v>219</v>
      </c>
      <c r="S23" s="52"/>
      <c r="T23" s="52"/>
      <c r="U23" s="52"/>
      <c r="V23" s="52"/>
      <c r="W23" s="52"/>
      <c r="X23" s="47" t="str">
        <f t="shared" si="0"/>
        <v/>
      </c>
    </row>
    <row r="24" spans="1:27" ht="26.4">
      <c r="A24" s="125"/>
      <c r="G24" s="47" t="s">
        <v>114</v>
      </c>
      <c r="I24" s="47">
        <v>1200</v>
      </c>
      <c r="O24" s="47" t="str">
        <f>IF(AND(K24&lt;&gt;"",B24=  "NR"),K24,"")</f>
        <v/>
      </c>
      <c r="Q24" s="125"/>
      <c r="R24" s="47">
        <v>1200</v>
      </c>
      <c r="X24" s="47" t="str">
        <f t="shared" si="0"/>
        <v/>
      </c>
    </row>
    <row r="25" spans="1:27">
      <c r="A25" s="125"/>
      <c r="O25" s="47" t="str">
        <f>IF(AND(K25&lt;&gt;"",B25=  "NR"),K25,"")</f>
        <v/>
      </c>
      <c r="Q25" s="125"/>
      <c r="X25" s="47" t="str">
        <f t="shared" si="0"/>
        <v/>
      </c>
    </row>
    <row r="26" spans="1:27" ht="26.25" customHeight="1">
      <c r="A26" s="125"/>
      <c r="B26" s="127" t="s">
        <v>301</v>
      </c>
      <c r="C26" s="127"/>
      <c r="D26" s="24"/>
      <c r="E26" s="24"/>
      <c r="F26" s="50"/>
      <c r="G26" s="50"/>
      <c r="H26" s="50"/>
      <c r="I26" s="50"/>
      <c r="J26" s="50"/>
      <c r="K26" s="50"/>
      <c r="L26" s="50"/>
      <c r="M26" s="50"/>
      <c r="N26" s="50"/>
      <c r="O26" s="47" t="str">
        <f>IF(AND(K26&lt;&gt;"",B26=  "NR"),K26,"")</f>
        <v/>
      </c>
      <c r="Q26" s="125"/>
      <c r="R26" s="50"/>
      <c r="S26" s="50"/>
      <c r="T26" s="50"/>
      <c r="U26" s="50"/>
      <c r="V26" s="50"/>
      <c r="W26" s="50"/>
      <c r="X26" s="47" t="str">
        <f t="shared" si="0"/>
        <v/>
      </c>
    </row>
    <row r="27" spans="1:27" ht="45.75" customHeight="1">
      <c r="A27" s="125"/>
      <c r="B27" s="47" t="s">
        <v>110</v>
      </c>
      <c r="C27" s="72" t="s">
        <v>199</v>
      </c>
      <c r="D27" s="80" t="s">
        <v>263</v>
      </c>
      <c r="E27" s="47" t="s">
        <v>196</v>
      </c>
      <c r="F27" s="80" t="s">
        <v>261</v>
      </c>
      <c r="G27" s="48" t="s">
        <v>135</v>
      </c>
      <c r="H27" s="53">
        <v>50</v>
      </c>
      <c r="M27" s="47">
        <f>COUNT(I27:J27)</f>
        <v>0</v>
      </c>
      <c r="N27" s="47" t="s">
        <v>277</v>
      </c>
      <c r="O27" s="47" t="str">
        <f>IF(AND(K27&lt;&gt;"",B27=  "NR"),K27,"")</f>
        <v/>
      </c>
      <c r="Q27" s="125"/>
      <c r="S27" s="47">
        <v>57.45</v>
      </c>
      <c r="T27" s="47">
        <f>AVERAGE(R27:S27)</f>
        <v>57.45</v>
      </c>
      <c r="V27" s="47">
        <f>COUNT(R27:S27)</f>
        <v>1</v>
      </c>
      <c r="W27" s="47" t="s">
        <v>276</v>
      </c>
      <c r="X27" s="47">
        <f t="shared" si="0"/>
        <v>57.45</v>
      </c>
    </row>
    <row r="28" spans="1:27" ht="45.75" customHeight="1">
      <c r="A28" s="125"/>
      <c r="G28" s="51" t="s">
        <v>144</v>
      </c>
      <c r="H28" s="52" t="s">
        <v>112</v>
      </c>
      <c r="I28" s="52"/>
      <c r="J28" s="52"/>
      <c r="K28" s="52"/>
      <c r="L28" s="52"/>
      <c r="M28" s="52">
        <f>COUNT(I28:J28)</f>
        <v>0</v>
      </c>
      <c r="N28" s="52" t="s">
        <v>265</v>
      </c>
      <c r="O28" s="47" t="str">
        <f>IF(AND(K28&lt;&gt;"",B28=  "NR"),K28,"")</f>
        <v/>
      </c>
      <c r="Q28" s="125"/>
      <c r="R28" s="52"/>
      <c r="S28" s="52" t="s">
        <v>280</v>
      </c>
      <c r="T28" s="52"/>
      <c r="U28" s="52"/>
      <c r="V28" s="52">
        <f>COUNT(R28:S28)</f>
        <v>0</v>
      </c>
      <c r="W28" s="52" t="s">
        <v>265</v>
      </c>
      <c r="X28" s="47" t="str">
        <f t="shared" si="0"/>
        <v/>
      </c>
    </row>
    <row r="29" spans="1:27" ht="52.8">
      <c r="A29" s="125"/>
      <c r="G29" s="47" t="s">
        <v>113</v>
      </c>
      <c r="H29" s="47" t="s">
        <v>112</v>
      </c>
      <c r="M29" s="47">
        <f>COUNT(I29:J29)</f>
        <v>0</v>
      </c>
      <c r="N29" s="47" t="s">
        <v>266</v>
      </c>
      <c r="O29" s="47" t="str">
        <f>IF(AND(K29&lt;&gt;"",B29=  "NR"),K29,"")</f>
        <v/>
      </c>
      <c r="Q29" s="125"/>
      <c r="S29" s="47">
        <v>150</v>
      </c>
      <c r="T29" s="47">
        <f>AVERAGE(R29:S29)</f>
        <v>150</v>
      </c>
      <c r="V29" s="47">
        <f>COUNT(R29:S29)</f>
        <v>1</v>
      </c>
      <c r="W29" s="47" t="s">
        <v>266</v>
      </c>
      <c r="X29" s="47" t="str">
        <f t="shared" si="0"/>
        <v/>
      </c>
    </row>
    <row r="30" spans="1:27">
      <c r="A30" s="125"/>
      <c r="O30" s="47" t="str">
        <f>IF(AND(K30&lt;&gt;"",B30=  "NR"),K30,"")</f>
        <v/>
      </c>
      <c r="Q30" s="125"/>
      <c r="X30" s="47" t="str">
        <f t="shared" si="0"/>
        <v/>
      </c>
    </row>
    <row r="31" spans="1:27" ht="45.75" customHeight="1">
      <c r="A31" s="125"/>
      <c r="B31" s="80" t="s">
        <v>110</v>
      </c>
      <c r="C31" s="96" t="s">
        <v>199</v>
      </c>
      <c r="D31" s="80" t="s">
        <v>263</v>
      </c>
      <c r="E31" s="80" t="s">
        <v>196</v>
      </c>
      <c r="F31" s="80" t="s">
        <v>262</v>
      </c>
      <c r="G31" s="48" t="s">
        <v>135</v>
      </c>
      <c r="H31" s="53">
        <v>50</v>
      </c>
      <c r="M31" s="47">
        <f>COUNT(I31:J31)</f>
        <v>0</v>
      </c>
      <c r="N31" s="47" t="s">
        <v>274</v>
      </c>
      <c r="O31" s="47" t="str">
        <f>IF(AND(K31&lt;&gt;"",B31=  "NR"),K31,"")</f>
        <v/>
      </c>
      <c r="Q31" s="125"/>
      <c r="S31" s="47">
        <v>56.2</v>
      </c>
      <c r="T31" s="47">
        <f>AVERAGE(R31:S31)</f>
        <v>56.2</v>
      </c>
      <c r="V31" s="47">
        <f>COUNT(R31:S31)</f>
        <v>1</v>
      </c>
      <c r="W31" s="47" t="s">
        <v>287</v>
      </c>
      <c r="X31" s="47">
        <f t="shared" si="0"/>
        <v>56.2</v>
      </c>
    </row>
    <row r="32" spans="1:27" ht="45.75" customHeight="1">
      <c r="A32" s="125"/>
      <c r="G32" s="51" t="s">
        <v>144</v>
      </c>
      <c r="H32" s="52" t="s">
        <v>112</v>
      </c>
      <c r="I32" s="52"/>
      <c r="J32" s="52"/>
      <c r="K32" s="52"/>
      <c r="L32" s="52"/>
      <c r="M32" s="52">
        <f>COUNT(I32:J32)</f>
        <v>0</v>
      </c>
      <c r="N32" s="52" t="s">
        <v>265</v>
      </c>
      <c r="O32" s="47" t="str">
        <f>IF(AND(K32&lt;&gt;"",B32=  "NR"),K32,"")</f>
        <v/>
      </c>
      <c r="Q32" s="125"/>
      <c r="R32" s="52"/>
      <c r="S32" s="52" t="s">
        <v>281</v>
      </c>
      <c r="T32" s="52"/>
      <c r="U32" s="52"/>
      <c r="V32" s="52">
        <f>COUNT(R32:S32)</f>
        <v>0</v>
      </c>
      <c r="W32" s="52" t="s">
        <v>265</v>
      </c>
      <c r="X32" s="47" t="str">
        <f t="shared" si="0"/>
        <v/>
      </c>
    </row>
    <row r="33" spans="1:27" ht="52.8">
      <c r="A33" s="125"/>
      <c r="G33" s="47" t="s">
        <v>113</v>
      </c>
      <c r="H33" s="47" t="s">
        <v>112</v>
      </c>
      <c r="M33" s="47">
        <f>COUNT(I33:J33)</f>
        <v>0</v>
      </c>
      <c r="N33" s="47" t="s">
        <v>266</v>
      </c>
      <c r="O33" s="47" t="str">
        <f>IF(AND(K33&lt;&gt;"",B33=  "NR"),K33,"")</f>
        <v/>
      </c>
      <c r="Q33" s="125"/>
      <c r="S33" s="47">
        <v>200</v>
      </c>
      <c r="T33" s="47">
        <f>AVERAGE(R33:S33)</f>
        <v>200</v>
      </c>
      <c r="V33" s="47">
        <f>COUNT(R33:S33)</f>
        <v>1</v>
      </c>
      <c r="W33" s="47" t="s">
        <v>266</v>
      </c>
      <c r="X33" s="47" t="str">
        <f t="shared" si="0"/>
        <v/>
      </c>
    </row>
    <row r="34" spans="1:27">
      <c r="A34" s="125"/>
      <c r="Q34" s="125"/>
    </row>
    <row r="35" spans="1:27">
      <c r="J35"/>
      <c r="K35"/>
      <c r="N35" s="47" t="s">
        <v>299</v>
      </c>
      <c r="W35" s="47" t="s">
        <v>299</v>
      </c>
      <c r="Z35" s="47" t="s">
        <v>299</v>
      </c>
    </row>
    <row r="36" spans="1:27">
      <c r="J36"/>
      <c r="K36"/>
      <c r="N36" s="97" t="s">
        <v>298</v>
      </c>
      <c r="O36" s="97"/>
      <c r="W36" s="97" t="s">
        <v>298</v>
      </c>
      <c r="X36" s="97">
        <f>MAX(X2:X17)</f>
        <v>105.75</v>
      </c>
      <c r="Z36" s="97" t="s">
        <v>298</v>
      </c>
      <c r="AA36" s="97">
        <f>MAX(O36,X36)</f>
        <v>105.75</v>
      </c>
    </row>
    <row r="37" spans="1:27">
      <c r="J37"/>
      <c r="K37"/>
      <c r="N37" s="97" t="s">
        <v>297</v>
      </c>
      <c r="O37" s="97"/>
      <c r="W37" s="97" t="s">
        <v>297</v>
      </c>
      <c r="X37" s="97">
        <f>MIN(X2:X17)</f>
        <v>103.74</v>
      </c>
      <c r="Z37" s="97" t="s">
        <v>297</v>
      </c>
      <c r="AA37" s="97">
        <f>MIN(O37,X37)</f>
        <v>103.74</v>
      </c>
    </row>
    <row r="38" spans="1:27">
      <c r="J38"/>
      <c r="K38"/>
    </row>
    <row r="39" spans="1:27">
      <c r="J39"/>
      <c r="K39"/>
      <c r="N39" s="47" t="s">
        <v>300</v>
      </c>
      <c r="W39" s="47" t="s">
        <v>300</v>
      </c>
      <c r="Z39" s="47" t="s">
        <v>300</v>
      </c>
    </row>
    <row r="40" spans="1:27" ht="13.2" customHeight="1">
      <c r="J40"/>
      <c r="K40"/>
      <c r="N40" s="97" t="s">
        <v>298</v>
      </c>
      <c r="O40" s="97">
        <f>MAX(O19:O33)</f>
        <v>52.11</v>
      </c>
      <c r="W40" s="97" t="s">
        <v>298</v>
      </c>
      <c r="X40" s="97">
        <f>MAX(X19:X33)</f>
        <v>57.45</v>
      </c>
      <c r="Z40" s="97" t="s">
        <v>298</v>
      </c>
      <c r="AA40" s="97">
        <f>MAX(O40,X40)</f>
        <v>57.45</v>
      </c>
    </row>
    <row r="41" spans="1:27">
      <c r="J41"/>
      <c r="K41"/>
      <c r="N41" s="97" t="s">
        <v>297</v>
      </c>
      <c r="O41" s="97">
        <f>MIN(O19:O33)</f>
        <v>52.11</v>
      </c>
      <c r="W41" s="97" t="s">
        <v>297</v>
      </c>
      <c r="X41" s="97">
        <f>MIN(X19:X33)</f>
        <v>50.87</v>
      </c>
      <c r="Z41" s="97" t="s">
        <v>297</v>
      </c>
      <c r="AA41" s="97">
        <f>MIN(O41,X41)</f>
        <v>50.87</v>
      </c>
    </row>
  </sheetData>
  <autoFilter ref="B1:B41"/>
  <customSheetViews>
    <customSheetView guid="{9821416A-54DB-4BD8-AFE7-16D5CE460B52}" scale="85">
      <pane xSplit="6" ySplit="1" topLeftCell="I2" activePane="bottomRight" state="frozen"/>
      <selection pane="bottomRight" activeCell="D13" sqref="D13"/>
      <pageMargins left="0.7" right="0.7" top="0.75" bottom="0.75" header="0.3" footer="0.3"/>
    </customSheetView>
  </customSheetViews>
  <mergeCells count="10">
    <mergeCell ref="G1:H1"/>
    <mergeCell ref="A19:A34"/>
    <mergeCell ref="Q19:Q34"/>
    <mergeCell ref="B19:C19"/>
    <mergeCell ref="B2:C2"/>
    <mergeCell ref="A2:A13"/>
    <mergeCell ref="Q2:Q13"/>
    <mergeCell ref="B26:C26"/>
    <mergeCell ref="B7:C7"/>
    <mergeCell ref="B14:C14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Z43"/>
  <sheetViews>
    <sheetView tabSelected="1" zoomScale="60" zoomScaleNormal="60" workbookViewId="0">
      <selection activeCell="S47" sqref="S47"/>
    </sheetView>
  </sheetViews>
  <sheetFormatPr defaultColWidth="9.33203125" defaultRowHeight="13.2"/>
  <cols>
    <col min="1" max="1" width="11.88671875" style="47" customWidth="1"/>
    <col min="2" max="2" width="5.109375" style="47" customWidth="1"/>
    <col min="3" max="3" width="16" style="47" customWidth="1"/>
    <col min="4" max="4" width="17.33203125" style="47" customWidth="1"/>
    <col min="5" max="5" width="12.5546875" style="47" customWidth="1"/>
    <col min="6" max="6" width="12.33203125" style="47" customWidth="1"/>
    <col min="7" max="7" width="22.6640625" style="47" customWidth="1"/>
    <col min="8" max="8" width="6.5546875" style="47" customWidth="1"/>
    <col min="9" max="15" width="9.44140625" style="47" customWidth="1"/>
    <col min="16" max="16" width="9.33203125" style="47"/>
    <col min="17" max="17" width="11.88671875" style="47" customWidth="1"/>
    <col min="18" max="22" width="9.44140625" style="47" customWidth="1"/>
    <col min="23" max="16384" width="9.33203125" style="47"/>
  </cols>
  <sheetData>
    <row r="1" spans="1:23" s="46" customFormat="1" ht="45.75" customHeight="1" thickBot="1">
      <c r="A1" s="43" t="s">
        <v>143</v>
      </c>
      <c r="B1" s="46" t="s">
        <v>109</v>
      </c>
      <c r="C1" s="46" t="s">
        <v>111</v>
      </c>
      <c r="D1" s="46" t="s">
        <v>59</v>
      </c>
      <c r="E1" s="46" t="s">
        <v>23</v>
      </c>
      <c r="F1" s="46" t="s">
        <v>44</v>
      </c>
      <c r="G1" s="124" t="s">
        <v>56</v>
      </c>
      <c r="H1" s="124"/>
      <c r="I1" s="46" t="s">
        <v>271</v>
      </c>
      <c r="J1" s="46" t="s">
        <v>253</v>
      </c>
      <c r="K1" s="46" t="s">
        <v>54</v>
      </c>
      <c r="L1" s="46" t="s">
        <v>270</v>
      </c>
      <c r="M1" s="46" t="s">
        <v>269</v>
      </c>
      <c r="N1" s="46" t="s">
        <v>290</v>
      </c>
      <c r="Q1" s="43" t="s">
        <v>118</v>
      </c>
      <c r="R1" s="46" t="s">
        <v>271</v>
      </c>
      <c r="S1" s="46" t="s">
        <v>54</v>
      </c>
      <c r="T1" s="46" t="s">
        <v>270</v>
      </c>
      <c r="U1" s="46" t="s">
        <v>269</v>
      </c>
      <c r="V1" s="46" t="s">
        <v>294</v>
      </c>
    </row>
    <row r="2" spans="1:23" ht="27.75" customHeight="1">
      <c r="A2" s="130" t="s">
        <v>120</v>
      </c>
      <c r="B2" s="128" t="s">
        <v>121</v>
      </c>
      <c r="C2" s="129"/>
      <c r="D2" s="50"/>
      <c r="E2" s="50"/>
      <c r="F2" s="50"/>
      <c r="G2" s="73"/>
      <c r="H2" s="73"/>
      <c r="I2" s="50"/>
      <c r="J2" s="50"/>
      <c r="K2" s="50"/>
      <c r="L2" s="50"/>
      <c r="M2" s="50"/>
      <c r="N2" s="50"/>
      <c r="Q2" s="130" t="s">
        <v>120</v>
      </c>
    </row>
    <row r="3" spans="1:23" ht="45.75" customHeight="1">
      <c r="A3" s="131"/>
      <c r="B3" s="47" t="s">
        <v>110</v>
      </c>
      <c r="C3" s="11" t="s">
        <v>199</v>
      </c>
      <c r="D3" s="47" t="s">
        <v>194</v>
      </c>
      <c r="E3" s="47" t="s">
        <v>196</v>
      </c>
      <c r="F3" s="47" t="s">
        <v>148</v>
      </c>
      <c r="G3" s="48" t="s">
        <v>135</v>
      </c>
      <c r="H3" s="53">
        <v>100</v>
      </c>
      <c r="M3" s="47">
        <f>COUNT(I3:J3)</f>
        <v>0</v>
      </c>
      <c r="N3" s="47" t="s">
        <v>283</v>
      </c>
      <c r="O3" s="47" t="str">
        <f>IF(AND(K3&lt;&gt;"",B3=  "NR"),K3,"")</f>
        <v/>
      </c>
      <c r="Q3" s="131"/>
      <c r="U3" s="47">
        <f>COUNT(R3:R3)</f>
        <v>0</v>
      </c>
      <c r="V3" s="47" t="s">
        <v>295</v>
      </c>
      <c r="W3" s="47" t="str">
        <f t="shared" ref="W3:W23" si="0">IF(AND(S3&lt;&gt;"",  B3="NR"),S3,"")</f>
        <v/>
      </c>
    </row>
    <row r="4" spans="1:23" ht="45.75" customHeight="1">
      <c r="A4" s="131"/>
      <c r="G4" s="51" t="s">
        <v>144</v>
      </c>
      <c r="H4" s="52" t="s">
        <v>112</v>
      </c>
      <c r="I4" s="52"/>
      <c r="J4" s="52"/>
      <c r="K4" s="52"/>
      <c r="L4" s="52"/>
      <c r="M4" s="52">
        <f>COUNT(I4:J4)</f>
        <v>0</v>
      </c>
      <c r="N4" s="52" t="s">
        <v>265</v>
      </c>
      <c r="O4" s="47" t="str">
        <f>IF(AND(K4&lt;&gt;"",B4=  "NR"),K4,"")</f>
        <v/>
      </c>
      <c r="Q4" s="131"/>
      <c r="R4" s="52"/>
      <c r="S4" s="52"/>
      <c r="T4" s="52"/>
      <c r="U4" s="52">
        <f>COUNT(R4:R4)</f>
        <v>0</v>
      </c>
      <c r="V4" s="52" t="s">
        <v>265</v>
      </c>
      <c r="W4" s="47" t="str">
        <f t="shared" si="0"/>
        <v/>
      </c>
    </row>
    <row r="5" spans="1:23" ht="52.8">
      <c r="A5" s="131"/>
      <c r="G5" s="47" t="s">
        <v>113</v>
      </c>
      <c r="H5" s="47" t="s">
        <v>112</v>
      </c>
      <c r="M5" s="47">
        <f>COUNT(I5:J5)</f>
        <v>0</v>
      </c>
      <c r="N5" s="47" t="s">
        <v>266</v>
      </c>
      <c r="O5" s="47" t="str">
        <f>IF(AND(K5&lt;&gt;"",B5=  "NR"),K5,"")</f>
        <v/>
      </c>
      <c r="Q5" s="131"/>
      <c r="U5" s="47">
        <f>COUNT(R5:R5)</f>
        <v>0</v>
      </c>
      <c r="V5" s="47" t="s">
        <v>266</v>
      </c>
      <c r="W5" s="47" t="str">
        <f t="shared" si="0"/>
        <v/>
      </c>
    </row>
    <row r="6" spans="1:23">
      <c r="A6" s="131"/>
      <c r="O6" s="47" t="str">
        <f>IF(AND(K6&lt;&gt;"",B6=  "NR"),K6,"")</f>
        <v/>
      </c>
      <c r="Q6" s="131"/>
      <c r="W6" s="47" t="str">
        <f t="shared" si="0"/>
        <v/>
      </c>
    </row>
    <row r="7" spans="1:23" ht="24.75" customHeight="1">
      <c r="A7" s="131"/>
      <c r="B7" s="127" t="s">
        <v>206</v>
      </c>
      <c r="C7" s="132"/>
      <c r="D7" s="50"/>
      <c r="E7" s="50"/>
      <c r="F7" s="50"/>
      <c r="G7" s="73"/>
      <c r="H7" s="73"/>
      <c r="I7" s="50"/>
      <c r="J7" s="50"/>
      <c r="K7" s="50"/>
      <c r="L7" s="50"/>
      <c r="M7" s="50"/>
      <c r="N7" s="50"/>
      <c r="O7" s="47" t="str">
        <f>IF(AND(K7&lt;&gt;"",B7=  "NR"),K7,"")</f>
        <v/>
      </c>
      <c r="Q7" s="131"/>
      <c r="W7" s="47" t="str">
        <f t="shared" si="0"/>
        <v/>
      </c>
    </row>
    <row r="8" spans="1:23" ht="45.75" customHeight="1">
      <c r="A8" s="131"/>
      <c r="B8" s="47" t="s">
        <v>110</v>
      </c>
      <c r="C8" s="72" t="s">
        <v>199</v>
      </c>
      <c r="D8" s="47" t="s">
        <v>194</v>
      </c>
      <c r="E8" s="47" t="s">
        <v>196</v>
      </c>
      <c r="F8" s="47" t="s">
        <v>146</v>
      </c>
      <c r="G8" s="48" t="s">
        <v>135</v>
      </c>
      <c r="H8" s="53">
        <v>100</v>
      </c>
      <c r="M8" s="47">
        <f t="shared" ref="M8:M13" si="1">COUNT(I8:J8)</f>
        <v>0</v>
      </c>
      <c r="N8" s="47" t="s">
        <v>277</v>
      </c>
      <c r="O8" s="47" t="str">
        <f>IF(AND(K8&lt;&gt;"",B8=  "NR"),K8,"")</f>
        <v/>
      </c>
      <c r="Q8" s="131"/>
      <c r="U8" s="47">
        <f t="shared" ref="U8:U13" si="2">COUNT(R8:R8)</f>
        <v>0</v>
      </c>
      <c r="V8" s="47" t="s">
        <v>283</v>
      </c>
      <c r="W8" s="47" t="str">
        <f t="shared" si="0"/>
        <v/>
      </c>
    </row>
    <row r="9" spans="1:23" ht="45.75" customHeight="1">
      <c r="A9" s="131"/>
      <c r="G9" s="51" t="s">
        <v>144</v>
      </c>
      <c r="H9" s="52" t="s">
        <v>112</v>
      </c>
      <c r="I9" s="52"/>
      <c r="J9" s="52"/>
      <c r="K9" s="52"/>
      <c r="L9" s="52"/>
      <c r="M9" s="52">
        <f t="shared" si="1"/>
        <v>0</v>
      </c>
      <c r="N9" s="52" t="s">
        <v>265</v>
      </c>
      <c r="O9" s="47" t="str">
        <f>IF(AND(K9&lt;&gt;"",B9=  "NR"),K9,"")</f>
        <v/>
      </c>
      <c r="Q9" s="131"/>
      <c r="R9" s="52"/>
      <c r="S9" s="52"/>
      <c r="T9" s="52"/>
      <c r="U9" s="52">
        <f t="shared" si="2"/>
        <v>0</v>
      </c>
      <c r="V9" s="52" t="s">
        <v>265</v>
      </c>
      <c r="W9" s="47" t="str">
        <f t="shared" si="0"/>
        <v/>
      </c>
    </row>
    <row r="10" spans="1:23" ht="52.8">
      <c r="A10" s="131"/>
      <c r="G10" s="47" t="s">
        <v>113</v>
      </c>
      <c r="H10" s="47" t="s">
        <v>112</v>
      </c>
      <c r="M10" s="47">
        <f t="shared" si="1"/>
        <v>0</v>
      </c>
      <c r="N10" s="47" t="s">
        <v>266</v>
      </c>
      <c r="O10" s="47" t="str">
        <f>IF(AND(K10&lt;&gt;"",B10=  "NR"),K10,"")</f>
        <v/>
      </c>
      <c r="Q10" s="131"/>
      <c r="U10" s="47">
        <f t="shared" si="2"/>
        <v>0</v>
      </c>
      <c r="V10" s="47" t="s">
        <v>266</v>
      </c>
      <c r="W10" s="47" t="str">
        <f t="shared" si="0"/>
        <v/>
      </c>
    </row>
    <row r="11" spans="1:23" ht="45.75" customHeight="1">
      <c r="A11" s="131"/>
      <c r="B11" s="47" t="s">
        <v>110</v>
      </c>
      <c r="C11" s="72" t="s">
        <v>200</v>
      </c>
      <c r="D11" s="47" t="s">
        <v>195</v>
      </c>
      <c r="E11" s="47" t="s">
        <v>197</v>
      </c>
      <c r="F11" s="47" t="s">
        <v>146</v>
      </c>
      <c r="G11" s="48" t="s">
        <v>135</v>
      </c>
      <c r="H11" s="53">
        <v>100</v>
      </c>
      <c r="M11" s="47">
        <f t="shared" si="1"/>
        <v>0</v>
      </c>
      <c r="N11" s="47" t="s">
        <v>277</v>
      </c>
      <c r="O11" s="47" t="str">
        <f>IF(AND(K11&lt;&gt;"",B11=  "NR"),K11,"")</f>
        <v/>
      </c>
      <c r="Q11" s="131"/>
      <c r="U11" s="47">
        <f t="shared" si="2"/>
        <v>0</v>
      </c>
      <c r="V11" s="47" t="s">
        <v>273</v>
      </c>
      <c r="W11" s="47" t="str">
        <f t="shared" si="0"/>
        <v/>
      </c>
    </row>
    <row r="12" spans="1:23" ht="45.75" customHeight="1">
      <c r="A12" s="131"/>
      <c r="G12" s="51" t="s">
        <v>145</v>
      </c>
      <c r="H12" s="52" t="s">
        <v>112</v>
      </c>
      <c r="I12" s="52"/>
      <c r="J12" s="52"/>
      <c r="K12" s="52"/>
      <c r="L12" s="52"/>
      <c r="M12" s="52">
        <f t="shared" si="1"/>
        <v>0</v>
      </c>
      <c r="N12" s="52" t="s">
        <v>267</v>
      </c>
      <c r="O12" s="47" t="str">
        <f>IF(AND(K12&lt;&gt;"",B12=  "NR"),K12,"")</f>
        <v/>
      </c>
      <c r="Q12" s="131"/>
      <c r="R12" s="52"/>
      <c r="S12" s="52"/>
      <c r="T12" s="52"/>
      <c r="U12" s="52">
        <f t="shared" si="2"/>
        <v>0</v>
      </c>
      <c r="V12" s="52" t="s">
        <v>267</v>
      </c>
      <c r="W12" s="47" t="str">
        <f t="shared" si="0"/>
        <v/>
      </c>
    </row>
    <row r="13" spans="1:23" ht="52.8">
      <c r="A13" s="131"/>
      <c r="G13" s="47" t="s">
        <v>114</v>
      </c>
      <c r="H13" s="47" t="s">
        <v>112</v>
      </c>
      <c r="M13" s="47">
        <f t="shared" si="1"/>
        <v>0</v>
      </c>
      <c r="N13" s="47" t="s">
        <v>268</v>
      </c>
      <c r="O13" s="47" t="str">
        <f>IF(AND(K13&lt;&gt;"",B13=  "NR"),K13,"")</f>
        <v/>
      </c>
      <c r="Q13" s="131"/>
      <c r="U13" s="47">
        <f t="shared" si="2"/>
        <v>0</v>
      </c>
      <c r="V13" s="47" t="s">
        <v>268</v>
      </c>
      <c r="W13" s="47" t="str">
        <f t="shared" si="0"/>
        <v/>
      </c>
    </row>
    <row r="14" spans="1:23" ht="24.75" customHeight="1">
      <c r="A14" s="79"/>
      <c r="B14" s="127" t="s">
        <v>246</v>
      </c>
      <c r="C14" s="132"/>
      <c r="D14" s="50"/>
      <c r="E14" s="50"/>
      <c r="F14" s="50"/>
      <c r="G14" s="78"/>
      <c r="H14" s="78"/>
      <c r="I14" s="50"/>
      <c r="J14" s="50"/>
      <c r="K14" s="50"/>
      <c r="L14" s="50"/>
      <c r="M14" s="50"/>
      <c r="N14" s="50"/>
      <c r="O14" s="47" t="str">
        <f>IF(AND(K14&lt;&gt;"",B14=  "NR"),K14,"")</f>
        <v/>
      </c>
      <c r="Q14" s="79"/>
      <c r="W14" s="47" t="str">
        <f t="shared" si="0"/>
        <v/>
      </c>
    </row>
    <row r="15" spans="1:23" ht="54.6" customHeight="1">
      <c r="A15" s="79"/>
      <c r="B15" s="80" t="s">
        <v>110</v>
      </c>
      <c r="C15" s="80" t="s">
        <v>220</v>
      </c>
      <c r="D15" s="81" t="s">
        <v>221</v>
      </c>
      <c r="E15" s="80" t="s">
        <v>223</v>
      </c>
      <c r="F15" s="80" t="s">
        <v>88</v>
      </c>
      <c r="G15" s="48" t="s">
        <v>135</v>
      </c>
      <c r="H15" s="53">
        <v>100</v>
      </c>
      <c r="M15" s="47">
        <f>COUNT(I15:J15)</f>
        <v>0</v>
      </c>
      <c r="N15" s="47" t="s">
        <v>277</v>
      </c>
      <c r="O15" s="47" t="str">
        <f>IF(AND(K15&lt;&gt;"",B15=  "NR"),K15,"")</f>
        <v/>
      </c>
      <c r="Q15" s="79"/>
      <c r="U15" s="47">
        <f>COUNT(R15:R15)</f>
        <v>0</v>
      </c>
      <c r="V15" s="47" t="s">
        <v>273</v>
      </c>
      <c r="W15" s="47" t="str">
        <f t="shared" si="0"/>
        <v/>
      </c>
    </row>
    <row r="16" spans="1:23" ht="45.75" customHeight="1">
      <c r="A16" s="79"/>
      <c r="G16" s="51" t="s">
        <v>144</v>
      </c>
      <c r="H16" s="52" t="s">
        <v>112</v>
      </c>
      <c r="I16" s="52"/>
      <c r="J16" s="52"/>
      <c r="K16" s="52"/>
      <c r="L16" s="52"/>
      <c r="M16" s="52">
        <f>COUNT(I16:J16)</f>
        <v>0</v>
      </c>
      <c r="N16" s="52" t="s">
        <v>265</v>
      </c>
      <c r="O16" s="47" t="str">
        <f>IF(AND(K16&lt;&gt;"",B16=  "NR"),K16,"")</f>
        <v/>
      </c>
      <c r="Q16" s="79"/>
      <c r="R16" s="52"/>
      <c r="S16" s="52"/>
      <c r="T16" s="52"/>
      <c r="U16" s="52">
        <f>COUNT(R16:R16)</f>
        <v>0</v>
      </c>
      <c r="V16" s="52" t="s">
        <v>265</v>
      </c>
      <c r="W16" s="47" t="str">
        <f t="shared" si="0"/>
        <v/>
      </c>
    </row>
    <row r="17" spans="1:23" ht="52.8">
      <c r="A17" s="79"/>
      <c r="G17" s="47" t="s">
        <v>113</v>
      </c>
      <c r="H17" s="47" t="s">
        <v>112</v>
      </c>
      <c r="M17" s="47">
        <f>COUNT(I17:J17)</f>
        <v>0</v>
      </c>
      <c r="N17" s="47" t="s">
        <v>266</v>
      </c>
      <c r="O17" s="47" t="str">
        <f>IF(AND(K17&lt;&gt;"",B17=  "NR"),K17,"")</f>
        <v/>
      </c>
      <c r="Q17" s="79"/>
      <c r="U17" s="47">
        <f>COUNT(R17:R17)</f>
        <v>0</v>
      </c>
      <c r="V17" s="47" t="s">
        <v>266</v>
      </c>
      <c r="W17" s="47" t="str">
        <f t="shared" si="0"/>
        <v/>
      </c>
    </row>
    <row r="18" spans="1:23" ht="45.75" customHeight="1" thickBot="1">
      <c r="A18" s="45"/>
      <c r="G18" s="44"/>
      <c r="H18" s="44"/>
      <c r="O18" s="47" t="str">
        <f>IF(AND(K18&lt;&gt;"",B18=  "NR"),K18,"")</f>
        <v/>
      </c>
      <c r="Q18" s="45"/>
      <c r="W18" s="47" t="str">
        <f t="shared" si="0"/>
        <v/>
      </c>
    </row>
    <row r="19" spans="1:23" ht="26.25" customHeight="1">
      <c r="A19" s="125" t="s">
        <v>119</v>
      </c>
      <c r="B19" s="127" t="s">
        <v>247</v>
      </c>
      <c r="C19" s="127"/>
      <c r="D19" s="24"/>
      <c r="E19" s="24"/>
      <c r="F19" s="50"/>
      <c r="G19" s="50"/>
      <c r="H19" s="50"/>
      <c r="I19" s="50"/>
      <c r="J19" s="50"/>
      <c r="K19" s="50"/>
      <c r="L19" s="50"/>
      <c r="M19" s="50"/>
      <c r="N19" s="50"/>
      <c r="O19" s="47" t="str">
        <f>IF(AND(K19&lt;&gt;"",B19=  "NR"),K19,"")</f>
        <v/>
      </c>
      <c r="Q19" s="126" t="s">
        <v>92</v>
      </c>
      <c r="R19" s="50"/>
      <c r="S19" s="50"/>
      <c r="T19" s="50"/>
      <c r="U19" s="50"/>
      <c r="V19" s="50"/>
      <c r="W19" s="47" t="str">
        <f t="shared" si="0"/>
        <v/>
      </c>
    </row>
    <row r="20" spans="1:23" ht="83.25" customHeight="1">
      <c r="A20" s="125"/>
      <c r="B20" s="47" t="s">
        <v>110</v>
      </c>
      <c r="C20" s="47" t="s">
        <v>136</v>
      </c>
      <c r="D20" s="47" t="s">
        <v>134</v>
      </c>
      <c r="E20" s="47" t="s">
        <v>115</v>
      </c>
      <c r="F20" s="47" t="s">
        <v>116</v>
      </c>
      <c r="G20" s="48" t="s">
        <v>135</v>
      </c>
      <c r="H20" s="47">
        <v>50</v>
      </c>
      <c r="I20" s="47">
        <v>53.13</v>
      </c>
      <c r="K20" s="47">
        <f>AVERAGE(I20:J20)</f>
        <v>53.13</v>
      </c>
      <c r="M20" s="47">
        <f>COUNT(I20:J20)</f>
        <v>1</v>
      </c>
      <c r="N20" s="47" t="s">
        <v>285</v>
      </c>
      <c r="O20" s="47">
        <f>IF(AND(K20&lt;&gt;"",B20=  "NR"),K20,"")</f>
        <v>53.13</v>
      </c>
      <c r="Q20" s="125"/>
      <c r="R20" s="47">
        <v>51.39</v>
      </c>
      <c r="S20" s="47">
        <f>AVERAGE(R20:R20)</f>
        <v>51.39</v>
      </c>
      <c r="U20" s="47">
        <f>COUNT(R20:R20)</f>
        <v>1</v>
      </c>
      <c r="V20" s="47" t="s">
        <v>276</v>
      </c>
      <c r="W20" s="47">
        <f t="shared" si="0"/>
        <v>51.39</v>
      </c>
    </row>
    <row r="21" spans="1:23" ht="34.5" customHeight="1">
      <c r="A21" s="125"/>
      <c r="G21" s="51" t="s">
        <v>144</v>
      </c>
      <c r="H21" s="52"/>
      <c r="I21" s="52" t="s">
        <v>288</v>
      </c>
      <c r="J21" s="52"/>
      <c r="K21" s="52"/>
      <c r="L21" s="52"/>
      <c r="M21" s="52"/>
      <c r="N21" s="52"/>
      <c r="O21" s="47" t="str">
        <f>IF(AND(K21&lt;&gt;"",B21=  "NR"),K21,"")</f>
        <v/>
      </c>
      <c r="Q21" s="125"/>
      <c r="R21" s="52" t="s">
        <v>292</v>
      </c>
      <c r="S21" s="52"/>
      <c r="T21" s="52"/>
      <c r="U21" s="52"/>
      <c r="V21" s="52"/>
      <c r="W21" s="47" t="str">
        <f t="shared" si="0"/>
        <v/>
      </c>
    </row>
    <row r="22" spans="1:23" ht="26.4">
      <c r="A22" s="125"/>
      <c r="F22" s="49"/>
      <c r="G22" s="47" t="s">
        <v>113</v>
      </c>
      <c r="I22" s="47">
        <v>100</v>
      </c>
      <c r="O22" s="47" t="str">
        <f>IF(AND(K22&lt;&gt;"",B22=  "NR"),K22,"")</f>
        <v/>
      </c>
      <c r="Q22" s="125"/>
      <c r="R22" s="47">
        <v>100</v>
      </c>
      <c r="W22" s="47" t="str">
        <f t="shared" si="0"/>
        <v/>
      </c>
    </row>
    <row r="23" spans="1:23" ht="43.5" customHeight="1">
      <c r="A23" s="125"/>
      <c r="F23" s="49"/>
      <c r="G23" s="51" t="s">
        <v>145</v>
      </c>
      <c r="H23" s="52"/>
      <c r="I23" s="52" t="s">
        <v>289</v>
      </c>
      <c r="J23" s="52"/>
      <c r="K23" s="52"/>
      <c r="L23" s="52"/>
      <c r="M23" s="52"/>
      <c r="N23" s="52"/>
      <c r="O23" s="47" t="str">
        <f>IF(AND(K23&lt;&gt;"",B23=  "NR"),K23,"")</f>
        <v/>
      </c>
      <c r="Q23" s="125"/>
      <c r="R23" s="52" t="s">
        <v>293</v>
      </c>
      <c r="S23" s="52"/>
      <c r="T23" s="52"/>
      <c r="U23" s="52"/>
      <c r="V23" s="52"/>
      <c r="W23" s="47" t="str">
        <f t="shared" si="0"/>
        <v/>
      </c>
    </row>
    <row r="24" spans="1:23" ht="26.4">
      <c r="A24" s="125"/>
      <c r="G24" s="47" t="s">
        <v>114</v>
      </c>
      <c r="I24" s="47">
        <v>1200</v>
      </c>
      <c r="O24" s="47" t="str">
        <f>IF(AND(K24&lt;&gt;"",B24=  "NR"),K24,"")</f>
        <v/>
      </c>
      <c r="Q24" s="125"/>
      <c r="R24" s="47">
        <v>1200</v>
      </c>
      <c r="W24" s="47" t="str">
        <f t="shared" ref="W24:W33" si="3">IF(AND(S24&lt;&gt;"",  A24="NR"),S24,"")</f>
        <v/>
      </c>
    </row>
    <row r="25" spans="1:23">
      <c r="A25" s="125"/>
      <c r="J25" s="47" t="s">
        <v>303</v>
      </c>
      <c r="O25" s="47" t="str">
        <f>IF(AND(K25&lt;&gt;"",B25=  "NR"),K25,"")</f>
        <v/>
      </c>
      <c r="Q25" s="125"/>
      <c r="W25" s="47" t="str">
        <f t="shared" si="3"/>
        <v/>
      </c>
    </row>
    <row r="26" spans="1:23" ht="26.25" customHeight="1">
      <c r="A26" s="125"/>
      <c r="B26" s="127" t="s">
        <v>206</v>
      </c>
      <c r="C26" s="127"/>
      <c r="D26" s="24"/>
      <c r="E26" s="24"/>
      <c r="F26" s="50"/>
      <c r="G26" s="50"/>
      <c r="H26" s="50"/>
      <c r="I26" s="50"/>
      <c r="J26" s="50"/>
      <c r="K26" s="50"/>
      <c r="L26" s="50"/>
      <c r="M26" s="50"/>
      <c r="N26" s="50"/>
      <c r="O26" s="47" t="str">
        <f>IF(AND(K26&lt;&gt;"",B26=  "NR"),K26,"")</f>
        <v/>
      </c>
      <c r="Q26" s="125"/>
      <c r="R26" s="50"/>
      <c r="S26" s="50"/>
      <c r="T26" s="50"/>
      <c r="U26" s="50"/>
      <c r="V26" s="50"/>
      <c r="W26" s="47" t="str">
        <f t="shared" si="3"/>
        <v/>
      </c>
    </row>
    <row r="27" spans="1:23" ht="45.75" customHeight="1">
      <c r="A27" s="125"/>
      <c r="B27" s="47" t="s">
        <v>110</v>
      </c>
      <c r="C27" s="72" t="s">
        <v>199</v>
      </c>
      <c r="D27" s="47" t="s">
        <v>198</v>
      </c>
      <c r="E27" s="47" t="s">
        <v>196</v>
      </c>
      <c r="F27" s="47" t="s">
        <v>148</v>
      </c>
      <c r="G27" s="48" t="s">
        <v>135</v>
      </c>
      <c r="H27" s="53">
        <v>50</v>
      </c>
      <c r="M27" s="47">
        <f>COUNT(I27:J27)</f>
        <v>0</v>
      </c>
      <c r="N27" s="47" t="s">
        <v>291</v>
      </c>
      <c r="O27" s="47" t="str">
        <f>IF(AND(K27&lt;&gt;"",B27=  "NR"),K27,"")</f>
        <v/>
      </c>
      <c r="Q27" s="125"/>
      <c r="U27" s="47">
        <f>COUNT(R27:R27)</f>
        <v>0</v>
      </c>
      <c r="V27" s="47" t="s">
        <v>273</v>
      </c>
      <c r="W27" s="47" t="str">
        <f t="shared" si="3"/>
        <v/>
      </c>
    </row>
    <row r="28" spans="1:23" ht="45.75" customHeight="1">
      <c r="A28" s="125"/>
      <c r="G28" s="51" t="s">
        <v>144</v>
      </c>
      <c r="H28" s="52" t="s">
        <v>112</v>
      </c>
      <c r="I28" s="52"/>
      <c r="J28" s="52"/>
      <c r="K28" s="52"/>
      <c r="L28" s="52"/>
      <c r="M28" s="52">
        <f>COUNT(I28:J28)</f>
        <v>0</v>
      </c>
      <c r="N28" s="52" t="s">
        <v>265</v>
      </c>
      <c r="O28" s="47" t="str">
        <f>IF(AND(K28&lt;&gt;"",B28=  "NR"),K28,"")</f>
        <v/>
      </c>
      <c r="Q28" s="125"/>
      <c r="R28" s="52"/>
      <c r="S28" s="52"/>
      <c r="T28" s="52"/>
      <c r="U28" s="52">
        <f>COUNT(R28:R28)</f>
        <v>0</v>
      </c>
      <c r="V28" s="52" t="s">
        <v>265</v>
      </c>
      <c r="W28" s="47" t="str">
        <f t="shared" si="3"/>
        <v/>
      </c>
    </row>
    <row r="29" spans="1:23" ht="52.8">
      <c r="A29" s="125"/>
      <c r="G29" s="47" t="s">
        <v>113</v>
      </c>
      <c r="H29" s="47" t="s">
        <v>112</v>
      </c>
      <c r="M29" s="47">
        <f>COUNT(I29:J29)</f>
        <v>0</v>
      </c>
      <c r="N29" s="47" t="s">
        <v>266</v>
      </c>
      <c r="O29" s="47" t="str">
        <f>IF(AND(K29&lt;&gt;"",B29=  "NR"),K29,"")</f>
        <v/>
      </c>
      <c r="Q29" s="125"/>
      <c r="U29" s="47">
        <f>COUNT(R29:R29)</f>
        <v>0</v>
      </c>
      <c r="V29" s="47" t="s">
        <v>266</v>
      </c>
      <c r="W29" s="47" t="str">
        <f t="shared" si="3"/>
        <v/>
      </c>
    </row>
    <row r="30" spans="1:23">
      <c r="A30" s="125"/>
      <c r="O30" s="47" t="str">
        <f>IF(AND(K30&lt;&gt;"",B30=  "NR"),K30,"")</f>
        <v/>
      </c>
      <c r="Q30" s="125"/>
      <c r="W30" s="47" t="str">
        <f t="shared" si="3"/>
        <v/>
      </c>
    </row>
    <row r="31" spans="1:23" ht="45.75" customHeight="1">
      <c r="A31" s="125"/>
      <c r="B31" s="47" t="s">
        <v>110</v>
      </c>
      <c r="C31" s="72" t="s">
        <v>200</v>
      </c>
      <c r="D31" s="47" t="s">
        <v>195</v>
      </c>
      <c r="E31" s="47" t="s">
        <v>197</v>
      </c>
      <c r="F31" s="47" t="s">
        <v>146</v>
      </c>
      <c r="G31" s="48" t="s">
        <v>135</v>
      </c>
      <c r="H31" s="53">
        <v>50</v>
      </c>
      <c r="M31" s="47">
        <f>COUNT(I31:J31)</f>
        <v>0</v>
      </c>
      <c r="N31" s="47" t="s">
        <v>274</v>
      </c>
      <c r="O31" s="47" t="str">
        <f>IF(AND(K31&lt;&gt;"",B31=  "NR"),K31,"")</f>
        <v/>
      </c>
      <c r="Q31" s="125"/>
      <c r="U31" s="47">
        <f>COUNT(R31:R31)</f>
        <v>0</v>
      </c>
      <c r="V31" s="47" t="s">
        <v>273</v>
      </c>
      <c r="W31" s="47" t="str">
        <f t="shared" si="3"/>
        <v/>
      </c>
    </row>
    <row r="32" spans="1:23" ht="45.75" customHeight="1">
      <c r="A32" s="125"/>
      <c r="G32" s="51" t="s">
        <v>145</v>
      </c>
      <c r="H32" s="52" t="s">
        <v>112</v>
      </c>
      <c r="I32" s="52"/>
      <c r="J32" s="52"/>
      <c r="K32" s="52"/>
      <c r="L32" s="52"/>
      <c r="M32" s="52">
        <f>COUNT(I32:J32)</f>
        <v>0</v>
      </c>
      <c r="N32" s="52" t="s">
        <v>267</v>
      </c>
      <c r="O32" s="47" t="str">
        <f>IF(AND(K32&lt;&gt;"",B32=  "NR"),K32,"")</f>
        <v/>
      </c>
      <c r="Q32" s="125"/>
      <c r="R32" s="52"/>
      <c r="S32" s="52"/>
      <c r="T32" s="52"/>
      <c r="U32" s="52">
        <f>COUNT(R32:R32)</f>
        <v>0</v>
      </c>
      <c r="V32" s="52" t="s">
        <v>267</v>
      </c>
      <c r="W32" s="47" t="str">
        <f t="shared" si="3"/>
        <v/>
      </c>
    </row>
    <row r="33" spans="1:26" ht="52.8">
      <c r="A33" s="125"/>
      <c r="G33" s="47" t="s">
        <v>114</v>
      </c>
      <c r="H33" s="47" t="s">
        <v>112</v>
      </c>
      <c r="M33" s="47">
        <f>COUNT(I33:J33)</f>
        <v>0</v>
      </c>
      <c r="N33" s="47" t="s">
        <v>268</v>
      </c>
      <c r="O33" s="47" t="str">
        <f>IF(AND(K33&lt;&gt;"",B33=  "NR"),K33,"")</f>
        <v/>
      </c>
      <c r="Q33" s="125"/>
      <c r="U33" s="47">
        <f>COUNT(R33:R33)</f>
        <v>0</v>
      </c>
      <c r="V33" s="47" t="s">
        <v>268</v>
      </c>
      <c r="W33" s="47" t="str">
        <f t="shared" si="3"/>
        <v/>
      </c>
    </row>
    <row r="34" spans="1:26">
      <c r="A34" s="125"/>
      <c r="O34" s="47" t="str">
        <f>IF(AND(K34&lt;&gt;"",B34=  "NR"),K34,"")</f>
        <v/>
      </c>
      <c r="Q34" s="125"/>
    </row>
    <row r="35" spans="1:26" ht="18.75" customHeight="1">
      <c r="A35" s="125"/>
      <c r="B35" s="127" t="s">
        <v>117</v>
      </c>
      <c r="C35" s="127"/>
      <c r="D35" s="24"/>
      <c r="E35" s="24"/>
      <c r="F35" s="50"/>
      <c r="G35" s="50"/>
      <c r="H35" s="50"/>
      <c r="I35" s="50"/>
      <c r="J35" s="50"/>
      <c r="K35" s="50"/>
      <c r="L35" s="50"/>
      <c r="M35" s="50"/>
      <c r="N35" s="50"/>
      <c r="O35" s="47" t="str">
        <f>IF(AND(K35&lt;&gt;"",B35=  "NR"),K35,"")</f>
        <v/>
      </c>
      <c r="Q35" s="125"/>
      <c r="R35" s="50"/>
      <c r="S35" s="50"/>
      <c r="T35" s="50"/>
      <c r="U35" s="50"/>
      <c r="V35" s="50"/>
    </row>
    <row r="37" spans="1:26">
      <c r="N37" s="47" t="s">
        <v>299</v>
      </c>
      <c r="V37" s="47" t="s">
        <v>299</v>
      </c>
      <c r="Y37" s="47" t="s">
        <v>299</v>
      </c>
    </row>
    <row r="38" spans="1:26">
      <c r="N38" s="97" t="s">
        <v>298</v>
      </c>
      <c r="O38" s="97"/>
      <c r="V38" s="97" t="s">
        <v>298</v>
      </c>
      <c r="W38" s="97"/>
      <c r="Y38" s="97" t="s">
        <v>298</v>
      </c>
      <c r="Z38" s="97">
        <f>MAX(O38,W38)</f>
        <v>0</v>
      </c>
    </row>
    <row r="39" spans="1:26">
      <c r="N39" s="97" t="s">
        <v>297</v>
      </c>
      <c r="O39" s="97"/>
      <c r="V39" s="97" t="s">
        <v>297</v>
      </c>
      <c r="W39" s="97"/>
      <c r="Y39" s="97" t="s">
        <v>297</v>
      </c>
      <c r="Z39" s="97">
        <f>MIN(O39,W39)</f>
        <v>0</v>
      </c>
    </row>
    <row r="40" spans="1:26" ht="13.2" customHeight="1"/>
    <row r="41" spans="1:26">
      <c r="N41" s="47" t="s">
        <v>300</v>
      </c>
      <c r="V41" s="47" t="s">
        <v>300</v>
      </c>
      <c r="Y41" s="47" t="s">
        <v>300</v>
      </c>
    </row>
    <row r="42" spans="1:26">
      <c r="N42" s="97" t="s">
        <v>298</v>
      </c>
      <c r="O42" s="97">
        <f>MAX(O19:O35)</f>
        <v>53.13</v>
      </c>
      <c r="V42" s="97" t="s">
        <v>298</v>
      </c>
      <c r="W42" s="97">
        <f>MAX(W19:W35)</f>
        <v>51.39</v>
      </c>
      <c r="Y42" s="97" t="s">
        <v>298</v>
      </c>
      <c r="Z42" s="97">
        <f>MAX(O42,W42)</f>
        <v>53.13</v>
      </c>
    </row>
    <row r="43" spans="1:26">
      <c r="N43" s="97" t="s">
        <v>297</v>
      </c>
      <c r="O43" s="97">
        <f>MIN(O19:O35)</f>
        <v>53.13</v>
      </c>
      <c r="V43" s="97" t="s">
        <v>297</v>
      </c>
      <c r="W43" s="97">
        <f>MIN(W19:W35)</f>
        <v>51.39</v>
      </c>
      <c r="Y43" s="97" t="s">
        <v>297</v>
      </c>
      <c r="Z43" s="97">
        <f>MIN(O43,W43)</f>
        <v>51.39</v>
      </c>
    </row>
  </sheetData>
  <mergeCells count="11">
    <mergeCell ref="B14:C14"/>
    <mergeCell ref="A19:A35"/>
    <mergeCell ref="B19:C19"/>
    <mergeCell ref="Q19:Q35"/>
    <mergeCell ref="B26:C26"/>
    <mergeCell ref="B35:C35"/>
    <mergeCell ref="G1:H1"/>
    <mergeCell ref="A2:A13"/>
    <mergeCell ref="B2:C2"/>
    <mergeCell ref="Q2:Q13"/>
    <mergeCell ref="B7:C7"/>
  </mergeCells>
  <phoneticPr fontId="2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AF9254F916046D47805269FA44C28805" ma:contentTypeVersion="11" ma:contentTypeDescription="新建文档。" ma:contentTypeScope="" ma:versionID="8e552e9faad47e1ac1cd93d3d0d27245">
  <xsd:schema xmlns:xsd="http://www.w3.org/2001/XMLSchema" xmlns:xs="http://www.w3.org/2001/XMLSchema" xmlns:p="http://schemas.microsoft.com/office/2006/metadata/properties" xmlns:ns2="25a9b192-4ffd-45fe-9f9b-78d47ef7d08b" xmlns:ns3="887e1eb4-d705-45f4-998c-aa955aed8a7f" targetNamespace="http://schemas.microsoft.com/office/2006/metadata/properties" ma:root="true" ma:fieldsID="7ea357d1f358b868c7854abeba98cd03" ns2:_="" ns3:_="">
    <xsd:import namespace="25a9b192-4ffd-45fe-9f9b-78d47ef7d08b"/>
    <xsd:import namespace="887e1eb4-d705-45f4-998c-aa955aed8a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9b192-4ffd-45fe-9f9b-78d47ef7d08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享对象: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享对象详细信息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上次共享用户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上次共享时间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e1eb4-d705-45f4-998c-aa955aed8a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789EEF-91FB-42B3-A3F2-5A53C39B2814}">
  <ds:schemaRefs>
    <ds:schemaRef ds:uri="887e1eb4-d705-45f4-998c-aa955aed8a7f"/>
    <ds:schemaRef ds:uri="http://schemas.microsoft.com/office/infopath/2007/PartnerControls"/>
    <ds:schemaRef ds:uri="http://purl.org/dc/terms/"/>
    <ds:schemaRef ds:uri="25a9b192-4ffd-45fe-9f9b-78d47ef7d08b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AC80BEB-915D-43B1-9CAD-DCD3B95AF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007E02-782C-4926-8082-72828B08FB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9b192-4ffd-45fe-9f9b-78d47ef7d08b"/>
    <ds:schemaRef ds:uri="887e1eb4-d705-45f4-998c-aa955aed8a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Revision comments</vt:lpstr>
      <vt:lpstr>DL_Para</vt:lpstr>
      <vt:lpstr>UL_Para</vt:lpstr>
      <vt:lpstr>DL_OH</vt:lpstr>
      <vt:lpstr>UL_OH</vt:lpstr>
      <vt:lpstr>Results</vt:lpstr>
      <vt:lpstr>Results_Modi (for multi-band)</vt:lpstr>
    </vt:vector>
  </TitlesOfParts>
  <Company>Ericsson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erafura</dc:creator>
  <cp:keywords>CTPClassification=CTP_IC:VisualMarkings=, CTPClassification=CTP_IC</cp:keywords>
  <cp:lastModifiedBy>Nakamura, Takaharu</cp:lastModifiedBy>
  <cp:lastPrinted>2011-08-15T04:23:56Z</cp:lastPrinted>
  <dcterms:created xsi:type="dcterms:W3CDTF">2009-04-02T17:18:32Z</dcterms:created>
  <dcterms:modified xsi:type="dcterms:W3CDTF">2019-11-27T09:30:34Z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(3)ndg2hq9+vee9ZpH7NtmS+49bamYLNL7V3rHDIFvLz86GXp9LbdREafClwTNEMYP9z6o6SuU5_x000d_
riAauRvj5BB9BN2g+p0ZN+25KvgVK+sXmXpBkjC1K3xtKZ9dSdV4ubarm8JqGT3dAX33yrma_x000d_
00jB7Khe02XbVBs727JBFgoewPnCMADQuo86JbUuiKIrD96xvq4orXBS6TnzMH56sb+x9RdI_x000d_
s+XWGprl4Z/cH+R0+X</vt:lpwstr>
  </property>
  <property fmtid="{D5CDD505-2E9C-101B-9397-08002B2CF9AE}" pid="6" name="_ms_pID_7253432">
    <vt:lpwstr>5OJGb3f+mH1KzqZbnkYTVAeOjlSdIMeSlRi0_x000d_
T/acmNf7nIMFpuxj6DgIG5q3cKVhyUYcFSQiHVBrrxtrBHIJzns=</vt:lpwstr>
  </property>
  <property fmtid="{D5CDD505-2E9C-101B-9397-08002B2CF9AE}" pid="7" name="_ms_pID_7253431">
    <vt:lpwstr>JlkahCVCgBiAbbK2PRtN4TNI4Cf96TF9zAJtItSRPLOCiVFqgnXNQl_x000d_
0LnhEEKhALHOvwNRoXcsM2ckJ5D13XOkM8P1fLpGrFHRc0CQx1iCAp7/gi5Uz8nOixsjcCfI_x000d_
uoV6NsXdKtrq3EmqW2TT9jfetetwFR0R37eToZoHAhf5dSGLO3tteRe3/x8jUcBIZeKv29k5_x000d_
fPIkAJSS+OMNqGrmUpx/H+JDu4MZHHxAAMkB</vt:lpwstr>
  </property>
  <property fmtid="{D5CDD505-2E9C-101B-9397-08002B2CF9AE}" pid="8" name="_2015_ms_pID_725343">
    <vt:lpwstr>(3)dDBL214P93deFpRPBv/83epAz6XFkMUwk7TmfnQQMlPUCzcfK/r4C+9pBBdUMHlwAYnKyT5O
D7RDSan/y0feCRPgB362Mrit5B0g9dsQmeRz4qX2OgTVJIena3D3I220zqkB2b5p6xvXBdWy
Doy1Dn0pcq6P34HA0jFGJD7Cle6v+MoY7rvG/IXXFnpnNVWuWEIEUtCj6oU8YSkQ4RVcQAJ8
0xBOFYfd07jUWYlZVg</vt:lpwstr>
  </property>
  <property fmtid="{D5CDD505-2E9C-101B-9397-08002B2CF9AE}" pid="9" name="_2015_ms_pID_7253431">
    <vt:lpwstr>0S4K3TbxgFhppxYw8NrThKCnd3l8OGFcladMGwgxiJSXoD3gysCXrD
lToRjaF5B6rtxtrfTGvtVY3nBTdz2Pr5oW9mYn5hVVYZoY2MYCcend12nW8jPp3ZdTOZYahD
Fk2rvEjk/ilcIxvZ/lvRO7M4cWHVOBMP2ghprnv2W5oNK4MwxbYv7C7UJwqRigVI5Ah4/Nu5
pSmuwAH6Iu0Lj9FqOqTLBFq90p83fknTBoJd</vt:lpwstr>
  </property>
  <property fmtid="{D5CDD505-2E9C-101B-9397-08002B2CF9AE}" pid="10" name="_2015_ms_pID_7253432">
    <vt:lpwstr>kLBQ1b8N/Y09We5/I0CVEBtp6xegQHCEaaFM
CRCfRZO8SY/Jz82g9Y2HvppXzK24DUXjBEhGDHPa32eRf2oxRIc=</vt:lpwstr>
  </property>
  <property fmtid="{D5CDD505-2E9C-101B-9397-08002B2CF9AE}" pid="11" name="ContentTypeId">
    <vt:lpwstr>0x010100AF9254F916046D47805269FA44C28805</vt:lpwstr>
  </property>
  <property fmtid="{D5CDD505-2E9C-101B-9397-08002B2CF9AE}" pid="12" name="TitusGUID">
    <vt:lpwstr>fbf37dd8-1465-489a-801f-3cf9f9496f01</vt:lpwstr>
  </property>
  <property fmtid="{D5CDD505-2E9C-101B-9397-08002B2CF9AE}" pid="13" name="CTP_BU">
    <vt:lpwstr>NEXT GEN AND STANDARDS GROUP</vt:lpwstr>
  </property>
  <property fmtid="{D5CDD505-2E9C-101B-9397-08002B2CF9AE}" pid="14" name="CTP_TimeStamp">
    <vt:lpwstr>2018-02-05 18:52:22Z</vt:lpwstr>
  </property>
  <property fmtid="{D5CDD505-2E9C-101B-9397-08002B2CF9AE}" pid="15" name="CTPClassification">
    <vt:lpwstr>CTP_IC</vt:lpwstr>
  </property>
  <property fmtid="{D5CDD505-2E9C-101B-9397-08002B2CF9AE}" pid="16" name="_readonly">
    <vt:lpwstr/>
  </property>
  <property fmtid="{D5CDD505-2E9C-101B-9397-08002B2CF9AE}" pid="17" name="_change">
    <vt:lpwstr/>
  </property>
  <property fmtid="{D5CDD505-2E9C-101B-9397-08002B2CF9AE}" pid="18" name="_full-control">
    <vt:lpwstr/>
  </property>
  <property fmtid="{D5CDD505-2E9C-101B-9397-08002B2CF9AE}" pid="19" name="sflag">
    <vt:lpwstr>1558400932</vt:lpwstr>
  </property>
</Properties>
</file>