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bookViews>
    <workbookView xWindow="0" yWindow="360" windowWidth="20730" windowHeight="9615"/>
  </bookViews>
  <sheets>
    <sheet name="MSS (wo 5.4 GHz)" sheetId="9" r:id="rId1"/>
  </sheets>
  <definedNames>
    <definedName name="_xlnm.Print_Area" localSheetId="0">'MSS (wo 5.4 GHz)'!$A$1:$W$43</definedName>
  </definedNames>
  <calcPr calcId="152511"/>
</workbook>
</file>

<file path=xl/calcChain.xml><?xml version="1.0" encoding="utf-8"?>
<calcChain xmlns="http://schemas.openxmlformats.org/spreadsheetml/2006/main">
  <c r="D41" i="9" l="1"/>
  <c r="Q17" i="9"/>
  <c r="Q19" i="9" s="1"/>
  <c r="F13" i="9"/>
  <c r="F19" i="9" s="1"/>
  <c r="F20" i="9" s="1"/>
  <c r="E13" i="9"/>
  <c r="E19" i="9" s="1"/>
  <c r="D13" i="9"/>
  <c r="D19" i="9" s="1"/>
  <c r="C13" i="9"/>
  <c r="C19" i="9" s="1"/>
  <c r="F6" i="9"/>
  <c r="F8" i="9" s="1"/>
  <c r="F11" i="9" s="1"/>
  <c r="E6" i="9"/>
  <c r="E8" i="9" s="1"/>
  <c r="E11" i="9" s="1"/>
  <c r="D6" i="9"/>
  <c r="G6" i="9" s="1"/>
  <c r="C6" i="9"/>
  <c r="C8" i="9" s="1"/>
  <c r="C11" i="9" s="1"/>
  <c r="G5" i="9"/>
  <c r="C20" i="9" l="1"/>
  <c r="G20" i="9" s="1"/>
  <c r="D20" i="9"/>
  <c r="E20" i="9"/>
  <c r="D8" i="9"/>
  <c r="D11" i="9" s="1"/>
  <c r="G11" i="9" s="1"/>
  <c r="Q3" i="9" l="1"/>
  <c r="Q4" i="9" s="1"/>
  <c r="Q15" i="9" s="1"/>
  <c r="G12" i="9"/>
  <c r="H12" i="9" s="1"/>
  <c r="G21" i="9"/>
  <c r="G22" i="9" l="1"/>
  <c r="Q10" i="9" s="1"/>
  <c r="I21" i="9"/>
  <c r="I22" i="9" s="1"/>
</calcChain>
</file>

<file path=xl/sharedStrings.xml><?xml version="1.0" encoding="utf-8"?>
<sst xmlns="http://schemas.openxmlformats.org/spreadsheetml/2006/main" count="39" uniqueCount="39">
  <si>
    <t>Average eirp</t>
  </si>
  <si>
    <t>dBm</t>
  </si>
  <si>
    <t>TOTAL number of RLAN in the 5 GHz range</t>
  </si>
  <si>
    <t>TOTAL</t>
  </si>
  <si>
    <t>Bandwidth</t>
  </si>
  <si>
    <t>Distribution (JTG)</t>
  </si>
  <si>
    <t>Nb of RLAN with bandwidth</t>
  </si>
  <si>
    <t>Nb of RLAN channels with bandwidth</t>
  </si>
  <si>
    <t>Nb of RLAN per channel</t>
  </si>
  <si>
    <t>Nb of RLAN overlapping</t>
  </si>
  <si>
    <t>Channel Nb</t>
  </si>
  <si>
    <t>Average</t>
  </si>
  <si>
    <t>Total eirp</t>
  </si>
  <si>
    <t>BW factor</t>
  </si>
  <si>
    <t>bandwidth factor</t>
  </si>
  <si>
    <t>Ratio of overlapping RLAN</t>
  </si>
  <si>
    <t>TYPICAL CASE (see figure)</t>
  </si>
  <si>
    <t>MSS</t>
  </si>
  <si>
    <t>Typical MSS overlap (Nb of channels)</t>
  </si>
  <si>
    <t>Density</t>
  </si>
  <si>
    <t>MHz bandwidth</t>
  </si>
  <si>
    <t>mW</t>
  </si>
  <si>
    <t>Average eirp per RLAN in 16.5 MHz</t>
  </si>
  <si>
    <t>mW/MHz</t>
  </si>
  <si>
    <t>Channel Bandwidth</t>
  </si>
  <si>
    <t>Nb of RLAN Overlapping</t>
  </si>
  <si>
    <t>Channelization Factor</t>
  </si>
  <si>
    <t>Nb of AP in Europe</t>
  </si>
  <si>
    <t>Mean eirp (dBm)</t>
  </si>
  <si>
    <t>Busy Hour Population</t>
  </si>
  <si>
    <t>5 GHz Factor</t>
  </si>
  <si>
    <t>Bandwidth Factor</t>
  </si>
  <si>
    <t>Activity Factor</t>
  </si>
  <si>
    <t>Inhabitants in Europe</t>
  </si>
  <si>
    <t>RLAN Density (MSS Feeder)</t>
  </si>
  <si>
    <t xml:space="preserve">Ratio of EURO RLANS to </t>
  </si>
  <si>
    <t>EURO inhabitants</t>
  </si>
  <si>
    <t>Composite Factor</t>
  </si>
  <si>
    <t>Ratio EURO RLANs EURO Inhabitants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</si>
</sst>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9" fontId="1" fillId="2" borderId="0" xfId="0" applyNumberFormat="1" applyFont="1" applyFill="1" applyAlignment="1">
      <alignment horizontal="right"/>
    </xf>
    <xf numFmtId="0" fontId="0" fillId="0" borderId="0" xfId="0" applyNumberFormat="1"/>
    <xf numFmtId="9" fontId="0" fillId="0" borderId="0" xfId="0" applyNumberFormat="1"/>
    <xf numFmtId="1" fontId="0" fillId="0" borderId="0" xfId="0" applyNumberFormat="1"/>
    <xf numFmtId="0" fontId="0" fillId="2" borderId="0" xfId="0" applyNumberFormat="1" applyFill="1"/>
    <xf numFmtId="0" fontId="1" fillId="3" borderId="0" xfId="0" applyFont="1" applyFill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right"/>
    </xf>
    <xf numFmtId="1" fontId="0" fillId="3" borderId="0" xfId="0" applyNumberFormat="1" applyFill="1"/>
    <xf numFmtId="1" fontId="1" fillId="3" borderId="0" xfId="0" applyNumberFormat="1" applyFont="1" applyFill="1"/>
    <xf numFmtId="2" fontId="0" fillId="0" borderId="0" xfId="0" applyNumberFormat="1"/>
    <xf numFmtId="0" fontId="1" fillId="4" borderId="0" xfId="0" applyFont="1" applyFill="1"/>
    <xf numFmtId="164" fontId="0" fillId="4" borderId="0" xfId="0" applyNumberFormat="1" applyFill="1"/>
    <xf numFmtId="164" fontId="1" fillId="4" borderId="0" xfId="0" applyNumberFormat="1" applyFont="1" applyFill="1"/>
    <xf numFmtId="0" fontId="1" fillId="3" borderId="0" xfId="0" applyFont="1" applyFill="1"/>
    <xf numFmtId="2" fontId="1" fillId="3" borderId="0" xfId="0" applyNumberFormat="1" applyFont="1" applyFill="1"/>
    <xf numFmtId="0" fontId="0" fillId="0" borderId="0" xfId="0" applyAlignment="1">
      <alignment horizontal="left"/>
    </xf>
    <xf numFmtId="2" fontId="0" fillId="0" borderId="0" xfId="0" applyNumberFormat="1" applyFill="1"/>
    <xf numFmtId="0" fontId="1" fillId="0" borderId="0" xfId="0" applyFont="1"/>
    <xf numFmtId="0" fontId="1" fillId="4" borderId="0" xfId="0" applyFont="1" applyFill="1" applyAlignment="1">
      <alignment horizontal="right"/>
    </xf>
    <xf numFmtId="0" fontId="0" fillId="5" borderId="0" xfId="0" applyFill="1"/>
    <xf numFmtId="0" fontId="1" fillId="5" borderId="0" xfId="0" applyFont="1" applyFill="1"/>
    <xf numFmtId="2" fontId="1" fillId="5" borderId="0" xfId="0" applyNumberFormat="1" applyFont="1" applyFill="1"/>
    <xf numFmtId="0" fontId="1" fillId="5" borderId="0" xfId="0" applyFont="1" applyFill="1" applyAlignment="1">
      <alignment horizontal="right"/>
    </xf>
    <xf numFmtId="166" fontId="1" fillId="5" borderId="0" xfId="1" applyNumberFormat="1" applyFont="1" applyFill="1"/>
    <xf numFmtId="0" fontId="1" fillId="3" borderId="0" xfId="0" applyFont="1" applyFill="1" applyAlignment="1">
      <alignment horizontal="left"/>
    </xf>
    <xf numFmtId="0" fontId="1" fillId="0" borderId="0" xfId="0" applyFont="1" applyAlignment="1">
      <alignment horizontal="right"/>
    </xf>
    <xf numFmtId="0" fontId="1" fillId="5" borderId="0" xfId="0" applyFont="1" applyFill="1" applyAlignment="1">
      <alignment horizontal="center"/>
    </xf>
    <xf numFmtId="165" fontId="1" fillId="5" borderId="0" xfId="0" applyNumberFormat="1" applyFont="1" applyFill="1" applyAlignment="1">
      <alignment horizontal="center"/>
    </xf>
    <xf numFmtId="164" fontId="1" fillId="6" borderId="0" xfId="0" applyNumberFormat="1" applyFont="1" applyFill="1"/>
    <xf numFmtId="0" fontId="1" fillId="6" borderId="0" xfId="0" applyFont="1" applyFill="1"/>
    <xf numFmtId="2" fontId="1" fillId="6" borderId="0" xfId="0" applyNumberFormat="1" applyFont="1" applyFill="1"/>
    <xf numFmtId="0" fontId="1" fillId="0" borderId="0" xfId="0" applyFont="1" applyFill="1"/>
    <xf numFmtId="2" fontId="1" fillId="0" borderId="0" xfId="0" applyNumberFormat="1" applyFont="1" applyFill="1"/>
    <xf numFmtId="0" fontId="0" fillId="0" borderId="0" xfId="0" applyFont="1" applyFill="1"/>
    <xf numFmtId="2" fontId="0" fillId="0" borderId="0" xfId="0" applyNumberFormat="1" applyFont="1" applyFill="1"/>
    <xf numFmtId="10" fontId="0" fillId="0" borderId="0" xfId="0" applyNumberFormat="1"/>
    <xf numFmtId="10" fontId="0" fillId="0" borderId="0" xfId="0" applyNumberFormat="1" applyFont="1" applyFill="1"/>
    <xf numFmtId="0" fontId="0" fillId="0" borderId="0" xfId="0" applyFont="1" applyAlignment="1">
      <alignment horizontal="right"/>
    </xf>
    <xf numFmtId="11" fontId="0" fillId="0" borderId="0" xfId="0" applyNumberFormat="1"/>
    <xf numFmtId="166" fontId="0" fillId="0" borderId="0" xfId="0" applyNumberFormat="1"/>
    <xf numFmtId="165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/>
    <xf numFmtId="0" fontId="1" fillId="7" borderId="0" xfId="0" applyFont="1" applyFill="1"/>
    <xf numFmtId="0" fontId="0" fillId="7" borderId="0" xfId="0" applyFill="1"/>
    <xf numFmtId="0" fontId="1" fillId="7" borderId="0" xfId="0" applyFont="1" applyFill="1" applyAlignment="1">
      <alignment horizontal="right"/>
    </xf>
    <xf numFmtId="0" fontId="0" fillId="7" borderId="0" xfId="0" applyFill="1" applyAlignment="1">
      <alignment horizontal="right"/>
    </xf>
    <xf numFmtId="1" fontId="0" fillId="7" borderId="0" xfId="0" applyNumberFormat="1" applyFill="1"/>
    <xf numFmtId="1" fontId="1" fillId="7" borderId="0" xfId="0" applyNumberFormat="1" applyFont="1" applyFill="1"/>
    <xf numFmtId="9" fontId="1" fillId="7" borderId="0" xfId="0" applyNumberFormat="1" applyFont="1" applyFill="1"/>
    <xf numFmtId="165" fontId="1" fillId="7" borderId="0" xfId="0" applyNumberFormat="1" applyFont="1" applyFill="1"/>
    <xf numFmtId="0" fontId="0" fillId="8" borderId="0" xfId="0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748392</xdr:colOff>
      <xdr:row>24</xdr:row>
      <xdr:rowOff>54428</xdr:rowOff>
    </xdr:from>
    <xdr:to>
      <xdr:col>6</xdr:col>
      <xdr:colOff>598985</xdr:colOff>
      <xdr:row>33</xdr:row>
      <xdr:rowOff>58419</xdr:rowOff>
    </xdr:to>
    <xdr:pic>
      <xdr:nvPicPr>
        <xdr:cNvPr id="110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2" y="4626428"/>
          <a:ext cx="5837736" cy="1718491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  <xdr:twoCellAnchor editAs="oneCell">
    <xdr:from>
      <xdr:col>10</xdr:col>
      <xdr:colOff>749846</xdr:colOff>
      <xdr:row>20</xdr:row>
      <xdr:rowOff>176892</xdr:rowOff>
    </xdr:from>
    <xdr:to>
      <xdr:col>21</xdr:col>
      <xdr:colOff>334972</xdr:colOff>
      <xdr:row>40</xdr:row>
      <xdr:rowOff>27213</xdr:rowOff>
    </xdr:to>
    <xdr:pic>
      <xdr:nvPicPr>
        <xdr:cNvPr id="111" name="Picture 1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11560" y="3986892"/>
          <a:ext cx="7967126" cy="3660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tabSelected="1" zoomScale="70" zoomScaleNormal="70" workbookViewId="0">
      <selection activeCell="F1" sqref="F1"/>
    </sheetView>
  </sheetViews>
  <sheetFormatPr defaultColWidth="11.42578125" defaultRowHeight="15" x14ac:dyDescent="0.25"/>
  <cols>
    <col min="1" max="1" width="30.7109375" customWidth="1"/>
    <col min="2" max="2" width="13.28515625" customWidth="1"/>
    <col min="8" max="8" width="12.7109375" customWidth="1"/>
    <col min="9" max="9" width="13.85546875" customWidth="1"/>
    <col min="10" max="10" width="12.5703125" bestFit="1" customWidth="1"/>
  </cols>
  <sheetData>
    <row r="1" spans="1:19" x14ac:dyDescent="0.25">
      <c r="A1" s="22" t="s">
        <v>17</v>
      </c>
      <c r="B1" s="15">
        <v>16.5</v>
      </c>
      <c r="C1" s="15" t="s">
        <v>20</v>
      </c>
      <c r="D1" s="57"/>
    </row>
    <row r="2" spans="1:19" x14ac:dyDescent="0.25">
      <c r="A2" s="23"/>
      <c r="B2" s="1" t="s">
        <v>0</v>
      </c>
      <c r="C2">
        <v>19</v>
      </c>
      <c r="D2" t="s">
        <v>1</v>
      </c>
      <c r="O2" s="58" t="s">
        <v>24</v>
      </c>
      <c r="P2" s="58"/>
      <c r="Q2" s="22">
        <v>16.5</v>
      </c>
      <c r="R2" s="22"/>
      <c r="S2" s="22"/>
    </row>
    <row r="3" spans="1:19" x14ac:dyDescent="0.25">
      <c r="A3" s="2"/>
      <c r="B3" s="3"/>
      <c r="C3" s="3"/>
      <c r="D3" s="4" t="s">
        <v>2</v>
      </c>
      <c r="E3" s="3">
        <v>10000</v>
      </c>
      <c r="G3" t="s">
        <v>3</v>
      </c>
      <c r="N3" s="58" t="s">
        <v>25</v>
      </c>
      <c r="O3" s="58"/>
      <c r="P3" s="58"/>
      <c r="Q3" s="7">
        <f>G11</f>
        <v>1427.3399014778327</v>
      </c>
      <c r="R3" s="7"/>
      <c r="S3" s="7"/>
    </row>
    <row r="4" spans="1:19" x14ac:dyDescent="0.25">
      <c r="A4" s="1"/>
      <c r="B4" s="1" t="s">
        <v>4</v>
      </c>
      <c r="C4" s="5">
        <v>160</v>
      </c>
      <c r="D4">
        <v>80</v>
      </c>
      <c r="E4">
        <v>40</v>
      </c>
      <c r="F4">
        <v>20</v>
      </c>
      <c r="N4" s="58" t="s">
        <v>26</v>
      </c>
      <c r="O4" s="58"/>
      <c r="P4" s="58"/>
      <c r="Q4" s="44">
        <f>Q3/$G$6</f>
        <v>0.14273399014778326</v>
      </c>
      <c r="R4" s="44"/>
      <c r="S4" s="44"/>
    </row>
    <row r="5" spans="1:19" x14ac:dyDescent="0.25">
      <c r="A5" s="1"/>
      <c r="B5" s="1" t="s">
        <v>5</v>
      </c>
      <c r="C5" s="6">
        <v>0.15</v>
      </c>
      <c r="D5" s="6">
        <v>0.5</v>
      </c>
      <c r="E5" s="6">
        <v>0.25</v>
      </c>
      <c r="F5" s="6">
        <v>0.1</v>
      </c>
      <c r="G5" s="6">
        <f>SUM(C5:F5)</f>
        <v>1</v>
      </c>
    </row>
    <row r="6" spans="1:19" x14ac:dyDescent="0.25">
      <c r="A6" s="1"/>
      <c r="B6" s="1" t="s">
        <v>6</v>
      </c>
      <c r="C6" s="7">
        <f>$E$3*C5</f>
        <v>1500</v>
      </c>
      <c r="D6" s="7">
        <f>$E$3*D5</f>
        <v>5000</v>
      </c>
      <c r="E6" s="7">
        <f>$E$3*E5</f>
        <v>2500</v>
      </c>
      <c r="F6" s="7">
        <f>$E$3*F5</f>
        <v>1000</v>
      </c>
      <c r="G6" s="8">
        <f>SUM(C6:F6)</f>
        <v>10000</v>
      </c>
      <c r="N6" s="58" t="s">
        <v>27</v>
      </c>
      <c r="O6" s="60"/>
      <c r="P6" s="60"/>
      <c r="Q6" s="43">
        <v>400000000</v>
      </c>
      <c r="R6" s="43"/>
      <c r="S6" s="43"/>
    </row>
    <row r="7" spans="1:19" x14ac:dyDescent="0.25">
      <c r="A7" s="1"/>
      <c r="B7" s="1" t="s">
        <v>7</v>
      </c>
      <c r="C7">
        <v>3</v>
      </c>
      <c r="D7">
        <v>7</v>
      </c>
      <c r="E7">
        <v>14</v>
      </c>
      <c r="F7">
        <v>29</v>
      </c>
      <c r="N7" s="58" t="s">
        <v>28</v>
      </c>
      <c r="O7" s="58"/>
      <c r="P7" s="58"/>
      <c r="Q7">
        <v>19</v>
      </c>
    </row>
    <row r="8" spans="1:19" x14ac:dyDescent="0.25">
      <c r="A8" s="1"/>
      <c r="B8" s="1" t="s">
        <v>8</v>
      </c>
      <c r="C8" s="7">
        <f>C6/C7</f>
        <v>500</v>
      </c>
      <c r="D8" s="7">
        <f>D6/D7</f>
        <v>714.28571428571433</v>
      </c>
      <c r="E8" s="7">
        <f>E6/E7</f>
        <v>178.57142857142858</v>
      </c>
      <c r="F8" s="7">
        <f>F6/F7</f>
        <v>34.482758620689658</v>
      </c>
      <c r="N8" s="58" t="s">
        <v>29</v>
      </c>
      <c r="O8" s="58"/>
      <c r="P8" s="58"/>
      <c r="Q8" s="44">
        <v>0.627</v>
      </c>
      <c r="R8" s="44"/>
      <c r="S8" s="44"/>
    </row>
    <row r="9" spans="1:19" x14ac:dyDescent="0.25">
      <c r="A9" s="29" t="s">
        <v>16</v>
      </c>
      <c r="B9" s="10"/>
      <c r="E9" s="1"/>
      <c r="N9" s="58" t="s">
        <v>30</v>
      </c>
      <c r="O9" s="58"/>
      <c r="P9" s="58"/>
      <c r="Q9" s="44">
        <v>0.74</v>
      </c>
      <c r="R9" s="44"/>
      <c r="S9" s="44"/>
    </row>
    <row r="10" spans="1:19" x14ac:dyDescent="0.25">
      <c r="A10" s="30"/>
      <c r="B10" s="30" t="s">
        <v>18</v>
      </c>
      <c r="C10" s="22">
        <v>1</v>
      </c>
      <c r="D10" s="22">
        <v>1</v>
      </c>
      <c r="E10" s="30">
        <v>1</v>
      </c>
      <c r="F10" s="22">
        <v>1</v>
      </c>
      <c r="N10" s="58" t="s">
        <v>31</v>
      </c>
      <c r="O10" s="58"/>
      <c r="P10" s="58"/>
      <c r="Q10" s="14">
        <f>G22</f>
        <v>6.7597112839551023</v>
      </c>
      <c r="R10" s="14"/>
      <c r="S10" s="14"/>
    </row>
    <row r="11" spans="1:19" x14ac:dyDescent="0.25">
      <c r="A11" s="11"/>
      <c r="B11" s="11" t="s">
        <v>9</v>
      </c>
      <c r="C11" s="12">
        <f>C10*C8</f>
        <v>500</v>
      </c>
      <c r="D11" s="12">
        <f>D10*D8</f>
        <v>714.28571428571433</v>
      </c>
      <c r="E11" s="12">
        <f>E10*E8</f>
        <v>178.57142857142858</v>
      </c>
      <c r="F11" s="12">
        <f>F10*F8</f>
        <v>34.482758620689658</v>
      </c>
      <c r="G11" s="13">
        <f>SUM(C11:F11)</f>
        <v>1427.3399014778327</v>
      </c>
      <c r="H11" s="31" t="s">
        <v>19</v>
      </c>
      <c r="N11" s="58" t="s">
        <v>32</v>
      </c>
      <c r="O11" s="58"/>
      <c r="P11" s="58"/>
      <c r="Q11" s="44">
        <v>0.1</v>
      </c>
      <c r="R11" s="44"/>
      <c r="S11" s="44"/>
    </row>
    <row r="12" spans="1:19" x14ac:dyDescent="0.25">
      <c r="A12" s="1"/>
      <c r="B12" s="20" t="s">
        <v>14</v>
      </c>
      <c r="D12" s="24"/>
      <c r="E12" s="25"/>
      <c r="F12" s="27" t="s">
        <v>15</v>
      </c>
      <c r="G12" s="28">
        <f>+G11/G6</f>
        <v>0.14273399014778326</v>
      </c>
      <c r="H12" s="32">
        <f>+G12*Q19</f>
        <v>3.7843266713581988E-3</v>
      </c>
    </row>
    <row r="13" spans="1:19" x14ac:dyDescent="0.25">
      <c r="A13" s="1" t="s">
        <v>10</v>
      </c>
      <c r="B13">
        <v>1</v>
      </c>
      <c r="C13" s="14">
        <f>10*LOG(B1/160)</f>
        <v>-9.8663603844201848</v>
      </c>
      <c r="D13" s="21">
        <f>10*LOG(B1/80)</f>
        <v>-6.8560604277803723</v>
      </c>
      <c r="E13" s="14">
        <f>10*LOG(B1/40)</f>
        <v>-3.8457604711405615</v>
      </c>
      <c r="F13" s="14">
        <f>10*LOG(B1/20)</f>
        <v>-0.83546051450074932</v>
      </c>
      <c r="N13" s="58" t="s">
        <v>33</v>
      </c>
      <c r="O13" s="58"/>
      <c r="P13" s="58"/>
      <c r="Q13" s="43">
        <v>701083818</v>
      </c>
      <c r="R13" s="43"/>
      <c r="S13" s="43"/>
    </row>
    <row r="14" spans="1:19" x14ac:dyDescent="0.25">
      <c r="A14" s="1"/>
      <c r="B14">
        <v>2</v>
      </c>
      <c r="C14" s="14"/>
      <c r="D14" s="21"/>
      <c r="E14" s="14"/>
      <c r="F14" s="14"/>
    </row>
    <row r="15" spans="1:19" x14ac:dyDescent="0.25">
      <c r="A15" s="1"/>
      <c r="B15">
        <v>3</v>
      </c>
      <c r="C15" s="14"/>
      <c r="D15" s="14"/>
      <c r="E15" s="14"/>
      <c r="F15" s="14"/>
      <c r="N15" s="48" t="s">
        <v>34</v>
      </c>
      <c r="O15" s="48"/>
      <c r="P15" s="46"/>
      <c r="Q15" s="43">
        <f>Q6*Q8*Q9*Q11*(Q4/Q13)</f>
        <v>3.7784764131451386E-3</v>
      </c>
      <c r="R15" s="43"/>
      <c r="S15" s="43"/>
    </row>
    <row r="16" spans="1:19" x14ac:dyDescent="0.25">
      <c r="A16" s="1"/>
      <c r="B16">
        <v>4</v>
      </c>
      <c r="C16" s="14"/>
      <c r="D16" s="14"/>
      <c r="E16" s="14"/>
      <c r="F16" s="14"/>
    </row>
    <row r="17" spans="1:19" x14ac:dyDescent="0.25">
      <c r="A17" s="1"/>
      <c r="B17">
        <v>5</v>
      </c>
      <c r="C17" s="14"/>
      <c r="D17" s="14"/>
      <c r="E17" s="14"/>
      <c r="F17" s="14"/>
      <c r="M17" s="58" t="s">
        <v>38</v>
      </c>
      <c r="N17" s="60"/>
      <c r="O17" s="60"/>
      <c r="P17" s="60"/>
      <c r="Q17">
        <f>400000000/700000000</f>
        <v>0.5714285714285714</v>
      </c>
    </row>
    <row r="18" spans="1:19" x14ac:dyDescent="0.25">
      <c r="A18" s="1"/>
      <c r="B18">
        <v>6</v>
      </c>
      <c r="C18" s="14"/>
      <c r="D18" s="14"/>
      <c r="E18" s="14"/>
      <c r="F18" s="14"/>
    </row>
    <row r="19" spans="1:19" x14ac:dyDescent="0.25">
      <c r="A19" s="1"/>
      <c r="B19" t="s">
        <v>11</v>
      </c>
      <c r="C19" s="14">
        <f>C13</f>
        <v>-9.8663603844201848</v>
      </c>
      <c r="D19" s="14">
        <f>D13</f>
        <v>-6.8560604277803723</v>
      </c>
      <c r="E19" s="14">
        <f>E13</f>
        <v>-3.8457604711405615</v>
      </c>
      <c r="F19" s="14">
        <f>F13</f>
        <v>-0.83546051450074932</v>
      </c>
      <c r="N19" s="59" t="s">
        <v>37</v>
      </c>
      <c r="O19" s="59"/>
      <c r="P19" s="47"/>
      <c r="Q19" s="45">
        <f>Q8*Q9*Q11*Q17</f>
        <v>2.6513142857142857E-2</v>
      </c>
      <c r="R19" s="45"/>
      <c r="S19" s="45"/>
    </row>
    <row r="20" spans="1:19" x14ac:dyDescent="0.25">
      <c r="A20" s="1"/>
      <c r="B20" s="15" t="s">
        <v>12</v>
      </c>
      <c r="C20" s="16">
        <f>C19+10*LOG(C11)+$C$2</f>
        <v>36.123339658940004</v>
      </c>
      <c r="D20" s="16">
        <f>D19+10*LOG(D11)+$C$2</f>
        <v>40.682659215437248</v>
      </c>
      <c r="E20" s="16">
        <f>E19+10*LOG(E11)+$C$2</f>
        <v>37.672359258797435</v>
      </c>
      <c r="F20" s="16">
        <f>F19+10*LOG(F11)+$C$2</f>
        <v>33.540559506509695</v>
      </c>
      <c r="G20" s="17">
        <f>10*LOG(10^(C20/10)+10^(D20/10)+10^(E20/10)+10^(F20/10))</f>
        <v>43.785562783269107</v>
      </c>
    </row>
    <row r="21" spans="1:19" x14ac:dyDescent="0.25">
      <c r="A21" s="1"/>
      <c r="D21" s="18"/>
      <c r="E21" s="18"/>
      <c r="F21" s="9" t="s">
        <v>22</v>
      </c>
      <c r="G21" s="19">
        <f>G20-10*LOG(G11)</f>
        <v>12.240288716044898</v>
      </c>
      <c r="I21" s="33">
        <f>10^(G21/10)</f>
        <v>16.75054228801395</v>
      </c>
      <c r="J21" s="34" t="s">
        <v>21</v>
      </c>
    </row>
    <row r="22" spans="1:19" x14ac:dyDescent="0.25">
      <c r="F22" s="25" t="s">
        <v>13</v>
      </c>
      <c r="G22" s="26">
        <f>+C2-G21</f>
        <v>6.7597112839551023</v>
      </c>
      <c r="I22" s="35">
        <f>I21/B1</f>
        <v>1.0151843810917545</v>
      </c>
      <c r="J22" s="34" t="s">
        <v>23</v>
      </c>
    </row>
    <row r="23" spans="1:19" x14ac:dyDescent="0.25">
      <c r="F23" s="36"/>
      <c r="G23" s="37"/>
      <c r="I23" s="37"/>
      <c r="J23" s="36"/>
    </row>
    <row r="24" spans="1:19" x14ac:dyDescent="0.25">
      <c r="A24" s="22"/>
      <c r="B24" s="49"/>
      <c r="C24" s="49"/>
      <c r="D24" s="49"/>
      <c r="F24" s="36"/>
      <c r="G24" s="37"/>
      <c r="I24" s="37"/>
      <c r="J24" s="36"/>
    </row>
    <row r="25" spans="1:19" x14ac:dyDescent="0.25">
      <c r="A25" s="50"/>
      <c r="F25" s="36"/>
      <c r="G25" s="37"/>
      <c r="I25" s="37"/>
      <c r="J25" s="36"/>
    </row>
    <row r="26" spans="1:19" x14ac:dyDescent="0.25">
      <c r="A26" s="50"/>
      <c r="B26" s="50"/>
      <c r="C26" s="50"/>
      <c r="D26" s="51"/>
      <c r="E26" s="49"/>
      <c r="F26" s="36"/>
      <c r="G26" s="39"/>
      <c r="I26" s="37"/>
      <c r="J26" s="36"/>
    </row>
    <row r="27" spans="1:19" x14ac:dyDescent="0.25">
      <c r="F27" s="38"/>
      <c r="G27" s="37"/>
      <c r="I27" s="37"/>
      <c r="J27" s="36"/>
    </row>
    <row r="28" spans="1:19" x14ac:dyDescent="0.25">
      <c r="B28" s="1"/>
      <c r="C28" s="40"/>
      <c r="D28" s="40"/>
      <c r="E28" s="40"/>
      <c r="F28" s="41"/>
      <c r="G28" s="41"/>
      <c r="I28" s="37"/>
      <c r="J28" s="36"/>
    </row>
    <row r="29" spans="1:19" x14ac:dyDescent="0.25">
      <c r="B29" s="1"/>
      <c r="G29" s="39"/>
      <c r="I29" s="37"/>
      <c r="J29" s="36"/>
    </row>
    <row r="30" spans="1:19" x14ac:dyDescent="0.25">
      <c r="B30" s="1"/>
      <c r="G30" s="39"/>
      <c r="I30" s="37"/>
      <c r="J30" s="36"/>
    </row>
    <row r="31" spans="1:19" x14ac:dyDescent="0.25">
      <c r="B31" s="42"/>
      <c r="C31" s="7"/>
      <c r="D31" s="7"/>
      <c r="E31" s="7"/>
      <c r="F31" s="7"/>
      <c r="G31" s="39"/>
      <c r="I31" s="37"/>
      <c r="J31" s="36"/>
    </row>
    <row r="32" spans="1:19" x14ac:dyDescent="0.25">
      <c r="A32" s="51"/>
      <c r="B32" s="30"/>
      <c r="F32" s="36"/>
      <c r="G32" s="39"/>
      <c r="I32" s="37"/>
      <c r="J32" s="36"/>
    </row>
    <row r="33" spans="1:10" x14ac:dyDescent="0.25">
      <c r="A33" s="30"/>
      <c r="B33" s="30"/>
      <c r="C33" s="22"/>
      <c r="D33" s="22"/>
      <c r="E33" s="22"/>
      <c r="F33" s="36"/>
      <c r="G33" s="39"/>
      <c r="I33" s="37"/>
      <c r="J33" s="36"/>
    </row>
    <row r="34" spans="1:10" x14ac:dyDescent="0.25">
      <c r="A34" s="50"/>
      <c r="B34" s="52"/>
      <c r="C34" s="53"/>
      <c r="D34" s="53"/>
      <c r="E34" s="53"/>
      <c r="F34" s="53"/>
      <c r="G34" s="54"/>
      <c r="H34" s="49"/>
      <c r="I34" s="37"/>
      <c r="J34" s="36"/>
    </row>
    <row r="35" spans="1:10" x14ac:dyDescent="0.25">
      <c r="D35" s="49"/>
      <c r="E35" s="50"/>
      <c r="F35" s="49"/>
      <c r="G35" s="55"/>
      <c r="H35" s="56"/>
      <c r="I35" s="37"/>
      <c r="J35" s="36"/>
    </row>
    <row r="36" spans="1:10" x14ac:dyDescent="0.25">
      <c r="A36" s="1"/>
      <c r="C36" s="14"/>
      <c r="D36" s="14"/>
      <c r="E36" s="14"/>
      <c r="F36" s="14"/>
      <c r="G36" s="37"/>
      <c r="I36" s="37"/>
      <c r="J36" s="46"/>
    </row>
    <row r="37" spans="1:10" x14ac:dyDescent="0.25">
      <c r="F37" s="36"/>
      <c r="G37" s="37"/>
      <c r="I37" s="37"/>
      <c r="J37" s="36"/>
    </row>
    <row r="38" spans="1:10" x14ac:dyDescent="0.25">
      <c r="F38" s="36"/>
      <c r="G38" s="37"/>
      <c r="I38" s="37"/>
      <c r="J38" s="47"/>
    </row>
    <row r="39" spans="1:10" x14ac:dyDescent="0.25">
      <c r="F39" s="36"/>
      <c r="G39" s="37"/>
      <c r="I39" s="37"/>
      <c r="J39" s="36"/>
    </row>
    <row r="40" spans="1:10" x14ac:dyDescent="0.25">
      <c r="F40" s="36"/>
      <c r="G40" s="37"/>
      <c r="I40" s="37"/>
      <c r="J40" s="47"/>
    </row>
    <row r="41" spans="1:10" x14ac:dyDescent="0.25">
      <c r="A41" s="22" t="s">
        <v>35</v>
      </c>
      <c r="B41" s="22" t="s">
        <v>36</v>
      </c>
      <c r="D41">
        <f>400000000/700000000</f>
        <v>0.5714285714285714</v>
      </c>
    </row>
    <row r="42" spans="1:10" x14ac:dyDescent="0.25">
      <c r="B42" s="22"/>
    </row>
    <row r="43" spans="1:10" x14ac:dyDescent="0.25">
      <c r="B43" s="22"/>
    </row>
  </sheetData>
  <mergeCells count="12">
    <mergeCell ref="N8:P8"/>
    <mergeCell ref="O2:P2"/>
    <mergeCell ref="N3:P3"/>
    <mergeCell ref="N4:P4"/>
    <mergeCell ref="N6:P6"/>
    <mergeCell ref="N7:P7"/>
    <mergeCell ref="N9:P9"/>
    <mergeCell ref="N10:P10"/>
    <mergeCell ref="N11:P11"/>
    <mergeCell ref="N13:P13"/>
    <mergeCell ref="N19:O19"/>
    <mergeCell ref="M17:P17"/>
  </mergeCells>
  <printOptions gridLines="1"/>
  <pageMargins left="0.7" right="0.7" top="0.75" bottom="0.75" header="0.3" footer="0.3"/>
  <pageSetup scale="80" fitToWidth="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MSS (wo 5.4 GHz)</vt:lpstr>
      <vt:lpstr>'MSS (wo 5.4 GHz)'!Print_Area</vt:lpstr>
    </vt:vector>
  </TitlesOfParts>
  <Company>FREQONSULT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</dc:creator>
  <cp:lastModifiedBy>- ITU -</cp:lastModifiedBy>
  <cp:lastPrinted>2018-04-16T22:13:29Z</cp:lastPrinted>
  <dcterms:created xsi:type="dcterms:W3CDTF">2014-07-25T12:40:00Z</dcterms:created>
  <dcterms:modified xsi:type="dcterms:W3CDTF">2019-05-13T09:08:26Z</dcterms:modified>
</cp:coreProperties>
</file>