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600" yWindow="510" windowWidth="18675" windowHeight="8100"/>
  </bookViews>
  <sheets>
    <sheet name="FSS" sheetId="7" r:id="rId1"/>
    <sheet name="SAR" sheetId="1" r:id="rId2"/>
    <sheet name="Altimeter" sheetId="2" r:id="rId3"/>
    <sheet name="Scatterometer" sheetId="3" r:id="rId4"/>
    <sheet name="MSS" sheetId="8" r:id="rId5"/>
    <sheet name="Channel raster" sheetId="4" r:id="rId6"/>
  </sheets>
  <calcPr calcId="152511"/>
</workbook>
</file>

<file path=xl/calcChain.xml><?xml version="1.0" encoding="utf-8"?>
<calcChain xmlns="http://schemas.openxmlformats.org/spreadsheetml/2006/main">
  <c r="F13" i="8" l="1"/>
  <c r="F19" i="8" s="1"/>
  <c r="F20" i="8" s="1"/>
  <c r="E13" i="8"/>
  <c r="E19" i="8" s="1"/>
  <c r="E20" i="8" s="1"/>
  <c r="D13" i="8"/>
  <c r="D19" i="8" s="1"/>
  <c r="C13" i="8"/>
  <c r="C19" i="8" s="1"/>
  <c r="E8" i="8"/>
  <c r="E11" i="8" s="1"/>
  <c r="C8" i="8"/>
  <c r="C11" i="8" s="1"/>
  <c r="G11" i="8" s="1"/>
  <c r="F6" i="8"/>
  <c r="F8" i="8" s="1"/>
  <c r="F11" i="8" s="1"/>
  <c r="E6" i="8"/>
  <c r="D6" i="8"/>
  <c r="D8" i="8" s="1"/>
  <c r="D11" i="8" s="1"/>
  <c r="C6" i="8"/>
  <c r="G6" i="8" s="1"/>
  <c r="G5" i="8"/>
  <c r="F13" i="3"/>
  <c r="F19" i="3" s="1"/>
  <c r="E13" i="3"/>
  <c r="E19" i="3" s="1"/>
  <c r="E20" i="3" s="1"/>
  <c r="D13" i="3"/>
  <c r="D19" i="3" s="1"/>
  <c r="D20" i="3" s="1"/>
  <c r="C13" i="3"/>
  <c r="C19" i="3" s="1"/>
  <c r="E8" i="3"/>
  <c r="E11" i="3" s="1"/>
  <c r="F6" i="3"/>
  <c r="F8" i="3" s="1"/>
  <c r="F11" i="3" s="1"/>
  <c r="E6" i="3"/>
  <c r="D6" i="3"/>
  <c r="D8" i="3" s="1"/>
  <c r="D11" i="3" s="1"/>
  <c r="C6" i="3"/>
  <c r="C8" i="3" s="1"/>
  <c r="C11" i="3" s="1"/>
  <c r="G5" i="3"/>
  <c r="C19" i="2"/>
  <c r="C20" i="2" s="1"/>
  <c r="F8" i="2"/>
  <c r="F11" i="2" s="1"/>
  <c r="F20" i="2" s="1"/>
  <c r="F6" i="2"/>
  <c r="E6" i="2"/>
  <c r="E8" i="2" s="1"/>
  <c r="E11" i="2" s="1"/>
  <c r="E20" i="2" s="1"/>
  <c r="D6" i="2"/>
  <c r="D8" i="2" s="1"/>
  <c r="D11" i="2" s="1"/>
  <c r="D20" i="2" s="1"/>
  <c r="C6" i="2"/>
  <c r="C8" i="2" s="1"/>
  <c r="C11" i="2" s="1"/>
  <c r="G5" i="2"/>
  <c r="F19" i="1"/>
  <c r="E19" i="1"/>
  <c r="C19" i="1"/>
  <c r="C20" i="1" s="1"/>
  <c r="D14" i="1"/>
  <c r="D13" i="1"/>
  <c r="D19" i="1" s="1"/>
  <c r="D20" i="1" s="1"/>
  <c r="C13" i="1"/>
  <c r="D8" i="1"/>
  <c r="D11" i="1" s="1"/>
  <c r="C8" i="1"/>
  <c r="C11" i="1" s="1"/>
  <c r="F6" i="1"/>
  <c r="F8" i="1" s="1"/>
  <c r="F11" i="1" s="1"/>
  <c r="E6" i="1"/>
  <c r="E8" i="1" s="1"/>
  <c r="E11" i="1" s="1"/>
  <c r="D6" i="1"/>
  <c r="C6" i="1"/>
  <c r="G6" i="1" s="1"/>
  <c r="G5" i="1"/>
  <c r="F19" i="7"/>
  <c r="F20" i="7" s="1"/>
  <c r="E14" i="7"/>
  <c r="E13" i="7"/>
  <c r="E19" i="7" s="1"/>
  <c r="D13" i="7"/>
  <c r="D19" i="7" s="1"/>
  <c r="D20" i="7" s="1"/>
  <c r="C13" i="7"/>
  <c r="C19" i="7" s="1"/>
  <c r="C20" i="7" s="1"/>
  <c r="D8" i="7"/>
  <c r="D11" i="7" s="1"/>
  <c r="C8" i="7"/>
  <c r="C11" i="7" s="1"/>
  <c r="F6" i="7"/>
  <c r="F8" i="7" s="1"/>
  <c r="F11" i="7" s="1"/>
  <c r="E6" i="7"/>
  <c r="E8" i="7" s="1"/>
  <c r="E11" i="7" s="1"/>
  <c r="D6" i="7"/>
  <c r="C6" i="7"/>
  <c r="G6" i="7" s="1"/>
  <c r="G5" i="7"/>
  <c r="G12" i="8" l="1"/>
  <c r="H12" i="8" s="1"/>
  <c r="F20" i="1"/>
  <c r="E20" i="7"/>
  <c r="G20" i="7" s="1"/>
  <c r="G21" i="7" s="1"/>
  <c r="G22" i="7" s="1"/>
  <c r="G11" i="1"/>
  <c r="G12" i="1" s="1"/>
  <c r="H12" i="1" s="1"/>
  <c r="G11" i="3"/>
  <c r="F20" i="3"/>
  <c r="C20" i="8"/>
  <c r="E20" i="1"/>
  <c r="G20" i="1" s="1"/>
  <c r="G21" i="1" s="1"/>
  <c r="G22" i="1" s="1"/>
  <c r="G20" i="2"/>
  <c r="G21" i="2" s="1"/>
  <c r="G22" i="2" s="1"/>
  <c r="G11" i="7"/>
  <c r="G12" i="7" s="1"/>
  <c r="H12" i="7" s="1"/>
  <c r="G11" i="2"/>
  <c r="G12" i="2" s="1"/>
  <c r="H12" i="2" s="1"/>
  <c r="C20" i="3"/>
  <c r="G20" i="3" s="1"/>
  <c r="G21" i="3" s="1"/>
  <c r="G22" i="3" s="1"/>
  <c r="D20" i="8"/>
  <c r="G6" i="2"/>
  <c r="G6" i="3"/>
  <c r="G20" i="8" l="1"/>
  <c r="G21" i="8" s="1"/>
  <c r="G22" i="8" s="1"/>
  <c r="G12" i="3"/>
  <c r="H12" i="3" s="1"/>
</calcChain>
</file>

<file path=xl/sharedStrings.xml><?xml version="1.0" encoding="utf-8"?>
<sst xmlns="http://schemas.openxmlformats.org/spreadsheetml/2006/main" count="110" uniqueCount="35">
  <si>
    <t>100 MHz bandwidth</t>
  </si>
  <si>
    <t>Average eirp</t>
  </si>
  <si>
    <t>dBm</t>
  </si>
  <si>
    <t>TOTAL number of RLAN in the 5 GHz range</t>
  </si>
  <si>
    <t>TOTAL</t>
  </si>
  <si>
    <t>Bandwidth</t>
  </si>
  <si>
    <t>Distribution (JTG)</t>
  </si>
  <si>
    <t>Nb of RLAN with bandwidth</t>
  </si>
  <si>
    <t>Nb of RLAN channels with bandwidth</t>
  </si>
  <si>
    <t>Nb of RLAN per channel</t>
  </si>
  <si>
    <t>Typical EESS overlap (Nb of channels)</t>
  </si>
  <si>
    <t>Nb of RLAN overlapping</t>
  </si>
  <si>
    <t>Channel Nb</t>
  </si>
  <si>
    <t>Average</t>
  </si>
  <si>
    <t>Total eirp</t>
  </si>
  <si>
    <t>Average eirp per RLAN in 100 MHz</t>
  </si>
  <si>
    <t>BW factor</t>
  </si>
  <si>
    <t>SAR (Sentinel-1)</t>
  </si>
  <si>
    <t>320 MHz bandwidth</t>
  </si>
  <si>
    <t>Altimeter (Sentinel-3)</t>
  </si>
  <si>
    <t>Scatterometer (SCA)</t>
  </si>
  <si>
    <t>2 MHz bandwidth</t>
  </si>
  <si>
    <t>Average eirp per RLAN in 2 MHz</t>
  </si>
  <si>
    <t>Average eirp per RLAN in 320 MHz</t>
  </si>
  <si>
    <t>bandwidth factor</t>
  </si>
  <si>
    <t>Ratio of overlapping RLAN</t>
  </si>
  <si>
    <t>FSS</t>
  </si>
  <si>
    <t>40 MHz bandwidth</t>
  </si>
  <si>
    <t>TYPICAL CASE (see figure)</t>
  </si>
  <si>
    <t>Average eirp per RLAN in 40 MHz</t>
  </si>
  <si>
    <t>MSS</t>
  </si>
  <si>
    <t>Typical FSS overlap (Nb of channels)</t>
  </si>
  <si>
    <t>Typical MSS overlap (Nb of channels)</t>
  </si>
  <si>
    <t>Density</t>
  </si>
  <si>
    <t>16.5 MHz bandwidth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</si>
</sst>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9" fontId="1" fillId="2" borderId="0" xfId="0" applyNumberFormat="1" applyFont="1" applyFill="1" applyAlignment="1">
      <alignment horizontal="right"/>
    </xf>
    <xf numFmtId="0" fontId="0" fillId="0" borderId="0" xfId="0" applyNumberFormat="1"/>
    <xf numFmtId="9" fontId="0" fillId="0" borderId="0" xfId="0" applyNumberFormat="1"/>
    <xf numFmtId="1" fontId="0" fillId="0" borderId="0" xfId="0" applyNumberFormat="1"/>
    <xf numFmtId="0" fontId="0" fillId="2" borderId="0" xfId="0" applyNumberFormat="1" applyFill="1"/>
    <xf numFmtId="0" fontId="1" fillId="3" borderId="0" xfId="0" applyFon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" fontId="0" fillId="3" borderId="0" xfId="0" applyNumberFormat="1" applyFill="1"/>
    <xf numFmtId="1" fontId="1" fillId="3" borderId="0" xfId="0" applyNumberFormat="1" applyFont="1" applyFill="1"/>
    <xf numFmtId="2" fontId="0" fillId="0" borderId="0" xfId="0" applyNumberFormat="1"/>
    <xf numFmtId="0" fontId="1" fillId="4" borderId="0" xfId="0" applyFont="1" applyFill="1"/>
    <xf numFmtId="164" fontId="0" fillId="4" borderId="0" xfId="0" applyNumberFormat="1" applyFill="1"/>
    <xf numFmtId="164" fontId="1" fillId="4" borderId="0" xfId="0" applyNumberFormat="1" applyFont="1" applyFill="1"/>
    <xf numFmtId="0" fontId="1" fillId="3" borderId="0" xfId="0" applyFont="1" applyFill="1"/>
    <xf numFmtId="2" fontId="1" fillId="3" borderId="0" xfId="0" applyNumberFormat="1" applyFont="1" applyFill="1"/>
    <xf numFmtId="0" fontId="0" fillId="0" borderId="0" xfId="0" applyAlignment="1">
      <alignment horizontal="left"/>
    </xf>
    <xf numFmtId="2" fontId="0" fillId="0" borderId="0" xfId="0" applyNumberFormat="1" applyFill="1"/>
    <xf numFmtId="0" fontId="1" fillId="0" borderId="0" xfId="0" applyFont="1"/>
    <xf numFmtId="0" fontId="1" fillId="4" borderId="0" xfId="0" applyFont="1" applyFill="1" applyAlignment="1">
      <alignment horizontal="right"/>
    </xf>
    <xf numFmtId="0" fontId="0" fillId="5" borderId="0" xfId="0" applyFill="1"/>
    <xf numFmtId="0" fontId="1" fillId="5" borderId="0" xfId="0" applyFont="1" applyFill="1"/>
    <xf numFmtId="2" fontId="1" fillId="5" borderId="0" xfId="0" applyNumberFormat="1" applyFont="1" applyFill="1"/>
    <xf numFmtId="0" fontId="1" fillId="5" borderId="0" xfId="0" applyFont="1" applyFill="1" applyAlignment="1">
      <alignment horizontal="right"/>
    </xf>
    <xf numFmtId="166" fontId="1" fillId="5" borderId="0" xfId="1" applyNumberFormat="1" applyFont="1" applyFill="1"/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5" borderId="0" xfId="0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489855</xdr:colOff>
      <xdr:row>1</xdr:row>
      <xdr:rowOff>43544</xdr:rowOff>
    </xdr:from>
    <xdr:to>
      <xdr:col>20</xdr:col>
      <xdr:colOff>383905</xdr:colOff>
      <xdr:row>12</xdr:row>
      <xdr:rowOff>34200</xdr:rowOff>
    </xdr:to>
    <xdr:grpSp>
      <xdr:nvGrpSpPr>
        <xdr:cNvPr id="54" name="Groupe 53"/>
        <xdr:cNvGrpSpPr/>
      </xdr:nvGrpSpPr>
      <xdr:grpSpPr>
        <a:xfrm>
          <a:off x="8007278" y="234044"/>
          <a:ext cx="9345781" cy="2086156"/>
          <a:chOff x="3592285" y="4691743"/>
          <a:chExt cx="13775462" cy="2026285"/>
        </a:xfrm>
      </xdr:grpSpPr>
      <xdr:sp macro="" textlink="">
        <xdr:nvSpPr>
          <xdr:cNvPr id="4" name="Zone de texte 2"/>
          <xdr:cNvSpPr txBox="1">
            <a:spLocks noChangeArrowheads="1"/>
          </xdr:cNvSpPr>
        </xdr:nvSpPr>
        <xdr:spPr bwMode="auto">
          <a:xfrm>
            <a:off x="3592285" y="4929868"/>
            <a:ext cx="1337299" cy="4012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20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" name="Zone de texte 2"/>
          <xdr:cNvSpPr txBox="1">
            <a:spLocks noChangeArrowheads="1"/>
          </xdr:cNvSpPr>
        </xdr:nvSpPr>
        <xdr:spPr bwMode="auto">
          <a:xfrm>
            <a:off x="3592285" y="5331132"/>
            <a:ext cx="1337299" cy="4012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40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6" name="Zone de texte 2"/>
          <xdr:cNvSpPr txBox="1">
            <a:spLocks noChangeArrowheads="1"/>
          </xdr:cNvSpPr>
        </xdr:nvSpPr>
        <xdr:spPr bwMode="auto">
          <a:xfrm>
            <a:off x="3592285" y="5732395"/>
            <a:ext cx="1337299" cy="4012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80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7" name="Zone de texte 2"/>
          <xdr:cNvSpPr txBox="1">
            <a:spLocks noChangeArrowheads="1"/>
          </xdr:cNvSpPr>
        </xdr:nvSpPr>
        <xdr:spPr bwMode="auto">
          <a:xfrm>
            <a:off x="3592285" y="6133657"/>
            <a:ext cx="1394613" cy="4012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160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8" name="Rectangle 7"/>
          <xdr:cNvSpPr/>
        </xdr:nvSpPr>
        <xdr:spPr>
          <a:xfrm>
            <a:off x="4996451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9" name="Rectangle 8"/>
          <xdr:cNvSpPr/>
        </xdr:nvSpPr>
        <xdr:spPr>
          <a:xfrm>
            <a:off x="5512260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/>
          <xdr:cNvSpPr/>
        </xdr:nvSpPr>
        <xdr:spPr>
          <a:xfrm>
            <a:off x="6028071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1" name="Rectangle 10"/>
          <xdr:cNvSpPr/>
        </xdr:nvSpPr>
        <xdr:spPr>
          <a:xfrm>
            <a:off x="6543880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2" name="Rectangle 11"/>
          <xdr:cNvSpPr/>
        </xdr:nvSpPr>
        <xdr:spPr>
          <a:xfrm>
            <a:off x="7059690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3" name="Rectangle 12"/>
          <xdr:cNvSpPr/>
        </xdr:nvSpPr>
        <xdr:spPr>
          <a:xfrm>
            <a:off x="7575500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/>
          <xdr:cNvSpPr/>
        </xdr:nvSpPr>
        <xdr:spPr>
          <a:xfrm>
            <a:off x="6028071" y="5368520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/>
          <xdr:cNvSpPr/>
        </xdr:nvSpPr>
        <xdr:spPr>
          <a:xfrm>
            <a:off x="7050138" y="5753278"/>
            <a:ext cx="2063001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/>
          <xdr:cNvSpPr/>
        </xdr:nvSpPr>
        <xdr:spPr>
          <a:xfrm>
            <a:off x="8081758" y="5368520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/>
          <xdr:cNvSpPr/>
        </xdr:nvSpPr>
        <xdr:spPr>
          <a:xfrm>
            <a:off x="8091310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/>
          <xdr:cNvSpPr/>
        </xdr:nvSpPr>
        <xdr:spPr>
          <a:xfrm>
            <a:off x="8607120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/>
          <xdr:cNvSpPr/>
        </xdr:nvSpPr>
        <xdr:spPr>
          <a:xfrm>
            <a:off x="9113378" y="5368520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0" name="Rectangle 19"/>
          <xdr:cNvSpPr/>
        </xdr:nvSpPr>
        <xdr:spPr>
          <a:xfrm>
            <a:off x="9132481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1" name="Rectangle 20"/>
          <xdr:cNvSpPr/>
        </xdr:nvSpPr>
        <xdr:spPr>
          <a:xfrm>
            <a:off x="9648292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2" name="Rectangle 21"/>
          <xdr:cNvSpPr/>
        </xdr:nvSpPr>
        <xdr:spPr>
          <a:xfrm>
            <a:off x="10164101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3" name="Rectangle 22"/>
          <xdr:cNvSpPr/>
        </xdr:nvSpPr>
        <xdr:spPr>
          <a:xfrm>
            <a:off x="10679912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4" name="Rectangle 23"/>
          <xdr:cNvSpPr/>
        </xdr:nvSpPr>
        <xdr:spPr>
          <a:xfrm>
            <a:off x="4996451" y="5368520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5" name="Rectangle 24"/>
          <xdr:cNvSpPr/>
        </xdr:nvSpPr>
        <xdr:spPr>
          <a:xfrm>
            <a:off x="7059690" y="5368520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6" name="Rectangle 25"/>
          <xdr:cNvSpPr/>
        </xdr:nvSpPr>
        <xdr:spPr>
          <a:xfrm>
            <a:off x="4986898" y="5753278"/>
            <a:ext cx="2062298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7" name="Rectangle 26"/>
          <xdr:cNvSpPr/>
        </xdr:nvSpPr>
        <xdr:spPr>
          <a:xfrm>
            <a:off x="4986898" y="6162976"/>
            <a:ext cx="4126002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8" name="Rectangle 27"/>
          <xdr:cNvSpPr/>
        </xdr:nvSpPr>
        <xdr:spPr>
          <a:xfrm>
            <a:off x="9113378" y="5753278"/>
            <a:ext cx="2063001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9" name="Rectangle 28"/>
          <xdr:cNvSpPr/>
        </xdr:nvSpPr>
        <xdr:spPr>
          <a:xfrm>
            <a:off x="10144997" y="5368520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0" name="Rectangle 29"/>
          <xdr:cNvSpPr/>
        </xdr:nvSpPr>
        <xdr:spPr>
          <a:xfrm>
            <a:off x="9116785" y="6162976"/>
            <a:ext cx="4126002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3" name="Rectangle 32"/>
          <xdr:cNvSpPr/>
        </xdr:nvSpPr>
        <xdr:spPr>
          <a:xfrm>
            <a:off x="11178148" y="5753278"/>
            <a:ext cx="2062298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5" name="Rectangle 34"/>
          <xdr:cNvSpPr/>
        </xdr:nvSpPr>
        <xdr:spPr>
          <a:xfrm>
            <a:off x="12219321" y="5368520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8" name="Rectangle 37"/>
          <xdr:cNvSpPr/>
        </xdr:nvSpPr>
        <xdr:spPr>
          <a:xfrm>
            <a:off x="11187701" y="5368520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1" name="Rectangle 40"/>
          <xdr:cNvSpPr/>
        </xdr:nvSpPr>
        <xdr:spPr>
          <a:xfrm>
            <a:off x="11168651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2" name="Rectangle 41"/>
          <xdr:cNvSpPr/>
        </xdr:nvSpPr>
        <xdr:spPr>
          <a:xfrm>
            <a:off x="11684460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3" name="Rectangle 42"/>
          <xdr:cNvSpPr/>
        </xdr:nvSpPr>
        <xdr:spPr>
          <a:xfrm>
            <a:off x="12200271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4" name="Rectangle 43"/>
          <xdr:cNvSpPr/>
        </xdr:nvSpPr>
        <xdr:spPr>
          <a:xfrm>
            <a:off x="12716080" y="4956525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53" name="Rectangle 52"/>
          <xdr:cNvSpPr/>
        </xdr:nvSpPr>
        <xdr:spPr>
          <a:xfrm>
            <a:off x="7330167" y="4724400"/>
            <a:ext cx="1030061" cy="2026285"/>
          </a:xfrm>
          <a:prstGeom prst="rect">
            <a:avLst/>
          </a:prstGeom>
          <a:solidFill>
            <a:srgbClr val="FF0000">
              <a:alpha val="20000"/>
            </a:srgb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320584</xdr:colOff>
      <xdr:row>2</xdr:row>
      <xdr:rowOff>95251</xdr:rowOff>
    </xdr:from>
    <xdr:to>
      <xdr:col>17</xdr:col>
      <xdr:colOff>372632</xdr:colOff>
      <xdr:row>13</xdr:row>
      <xdr:rowOff>161925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0327" y="465365"/>
          <a:ext cx="7432562" cy="21023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189139</xdr:colOff>
      <xdr:row>1</xdr:row>
      <xdr:rowOff>103413</xdr:rowOff>
    </xdr:from>
    <xdr:to>
      <xdr:col>24</xdr:col>
      <xdr:colOff>86676</xdr:colOff>
      <xdr:row>12</xdr:row>
      <xdr:rowOff>138973</xdr:rowOff>
    </xdr:to>
    <xdr:grpSp>
      <xdr:nvGrpSpPr>
        <xdr:cNvPr id="2" name="Groupe 1"/>
        <xdr:cNvGrpSpPr/>
      </xdr:nvGrpSpPr>
      <xdr:grpSpPr>
        <a:xfrm>
          <a:off x="7928409" y="269065"/>
          <a:ext cx="12619624" cy="1857734"/>
          <a:chOff x="0" y="4476750"/>
          <a:chExt cx="13775462" cy="2026285"/>
        </a:xfrm>
      </xdr:grpSpPr>
      <xdr:sp macro="" textlink="">
        <xdr:nvSpPr>
          <xdr:cNvPr id="8" name="Zone de texte 2"/>
          <xdr:cNvSpPr txBox="1">
            <a:spLocks noChangeArrowheads="1"/>
          </xdr:cNvSpPr>
        </xdr:nvSpPr>
        <xdr:spPr bwMode="auto">
          <a:xfrm>
            <a:off x="0" y="4714875"/>
            <a:ext cx="1337299" cy="4012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20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9" name="Zone de texte 2"/>
          <xdr:cNvSpPr txBox="1">
            <a:spLocks noChangeArrowheads="1"/>
          </xdr:cNvSpPr>
        </xdr:nvSpPr>
        <xdr:spPr bwMode="auto">
          <a:xfrm>
            <a:off x="0" y="5116139"/>
            <a:ext cx="1337299" cy="4012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40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10" name="Zone de texte 2"/>
          <xdr:cNvSpPr txBox="1">
            <a:spLocks noChangeArrowheads="1"/>
          </xdr:cNvSpPr>
        </xdr:nvSpPr>
        <xdr:spPr bwMode="auto">
          <a:xfrm>
            <a:off x="0" y="5517402"/>
            <a:ext cx="1337299" cy="4012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80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11" name="Zone de texte 2"/>
          <xdr:cNvSpPr txBox="1">
            <a:spLocks noChangeArrowheads="1"/>
          </xdr:cNvSpPr>
        </xdr:nvSpPr>
        <xdr:spPr bwMode="auto">
          <a:xfrm>
            <a:off x="0" y="5918664"/>
            <a:ext cx="1394613" cy="4012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160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13" name="Rectangle 12"/>
          <xdr:cNvSpPr/>
        </xdr:nvSpPr>
        <xdr:spPr>
          <a:xfrm>
            <a:off x="1404166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/>
          <xdr:cNvSpPr/>
        </xdr:nvSpPr>
        <xdr:spPr>
          <a:xfrm>
            <a:off x="191997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/>
          <xdr:cNvSpPr/>
        </xdr:nvSpPr>
        <xdr:spPr>
          <a:xfrm>
            <a:off x="2435786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/>
          <xdr:cNvSpPr/>
        </xdr:nvSpPr>
        <xdr:spPr>
          <a:xfrm>
            <a:off x="295159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/>
          <xdr:cNvSpPr/>
        </xdr:nvSpPr>
        <xdr:spPr>
          <a:xfrm>
            <a:off x="346740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/>
          <xdr:cNvSpPr/>
        </xdr:nvSpPr>
        <xdr:spPr>
          <a:xfrm>
            <a:off x="398321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/>
          <xdr:cNvSpPr/>
        </xdr:nvSpPr>
        <xdr:spPr>
          <a:xfrm>
            <a:off x="2435786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0" name="Rectangle 19"/>
          <xdr:cNvSpPr/>
        </xdr:nvSpPr>
        <xdr:spPr>
          <a:xfrm>
            <a:off x="3457853" y="5538285"/>
            <a:ext cx="2063001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1" name="Rectangle 20"/>
          <xdr:cNvSpPr/>
        </xdr:nvSpPr>
        <xdr:spPr>
          <a:xfrm>
            <a:off x="4489473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2" name="Rectangle 21"/>
          <xdr:cNvSpPr/>
        </xdr:nvSpPr>
        <xdr:spPr>
          <a:xfrm>
            <a:off x="449902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3" name="Rectangle 22"/>
          <xdr:cNvSpPr/>
        </xdr:nvSpPr>
        <xdr:spPr>
          <a:xfrm>
            <a:off x="501483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4" name="Rectangle 23"/>
          <xdr:cNvSpPr/>
        </xdr:nvSpPr>
        <xdr:spPr>
          <a:xfrm>
            <a:off x="5521093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5" name="Rectangle 24"/>
          <xdr:cNvSpPr/>
        </xdr:nvSpPr>
        <xdr:spPr>
          <a:xfrm>
            <a:off x="5540196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6" name="Rectangle 25"/>
          <xdr:cNvSpPr/>
        </xdr:nvSpPr>
        <xdr:spPr>
          <a:xfrm>
            <a:off x="6056007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7" name="Rectangle 26"/>
          <xdr:cNvSpPr/>
        </xdr:nvSpPr>
        <xdr:spPr>
          <a:xfrm>
            <a:off x="6571816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8" name="Rectangle 27"/>
          <xdr:cNvSpPr/>
        </xdr:nvSpPr>
        <xdr:spPr>
          <a:xfrm>
            <a:off x="7087627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9" name="Rectangle 28"/>
          <xdr:cNvSpPr/>
        </xdr:nvSpPr>
        <xdr:spPr>
          <a:xfrm>
            <a:off x="1404166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0" name="Rectangle 29"/>
          <xdr:cNvSpPr/>
        </xdr:nvSpPr>
        <xdr:spPr>
          <a:xfrm>
            <a:off x="3467405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1" name="Rectangle 30"/>
          <xdr:cNvSpPr/>
        </xdr:nvSpPr>
        <xdr:spPr>
          <a:xfrm>
            <a:off x="1394613" y="5538285"/>
            <a:ext cx="2062298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2" name="Rectangle 31"/>
          <xdr:cNvSpPr/>
        </xdr:nvSpPr>
        <xdr:spPr>
          <a:xfrm>
            <a:off x="1394613" y="5947983"/>
            <a:ext cx="4126002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4" name="Rectangle 33"/>
          <xdr:cNvSpPr/>
        </xdr:nvSpPr>
        <xdr:spPr>
          <a:xfrm>
            <a:off x="5521093" y="5538285"/>
            <a:ext cx="2063001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5" name="Rectangle 34"/>
          <xdr:cNvSpPr/>
        </xdr:nvSpPr>
        <xdr:spPr>
          <a:xfrm>
            <a:off x="6552712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6" name="Rectangle 35"/>
          <xdr:cNvSpPr/>
        </xdr:nvSpPr>
        <xdr:spPr>
          <a:xfrm>
            <a:off x="5524500" y="5947983"/>
            <a:ext cx="4126002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7" name="Rectangle 36"/>
          <xdr:cNvSpPr/>
        </xdr:nvSpPr>
        <xdr:spPr>
          <a:xfrm>
            <a:off x="9648825" y="5947983"/>
            <a:ext cx="4126002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8" name="Rectangle 37"/>
          <xdr:cNvSpPr/>
        </xdr:nvSpPr>
        <xdr:spPr>
          <a:xfrm>
            <a:off x="9649103" y="5538285"/>
            <a:ext cx="2063001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9" name="Rectangle 38"/>
          <xdr:cNvSpPr/>
        </xdr:nvSpPr>
        <xdr:spPr>
          <a:xfrm>
            <a:off x="7585863" y="5538285"/>
            <a:ext cx="2062298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0" name="Rectangle 39"/>
          <xdr:cNvSpPr/>
        </xdr:nvSpPr>
        <xdr:spPr>
          <a:xfrm>
            <a:off x="11712343" y="5538285"/>
            <a:ext cx="2063001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1" name="Rectangle 40"/>
          <xdr:cNvSpPr/>
        </xdr:nvSpPr>
        <xdr:spPr>
          <a:xfrm>
            <a:off x="8627036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2" name="Rectangle 41"/>
          <xdr:cNvSpPr/>
        </xdr:nvSpPr>
        <xdr:spPr>
          <a:xfrm>
            <a:off x="10680723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3" name="Rectangle 42"/>
          <xdr:cNvSpPr/>
        </xdr:nvSpPr>
        <xdr:spPr>
          <a:xfrm>
            <a:off x="11712343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4" name="Rectangle 43"/>
          <xdr:cNvSpPr/>
        </xdr:nvSpPr>
        <xdr:spPr>
          <a:xfrm>
            <a:off x="7595416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5" name="Rectangle 44"/>
          <xdr:cNvSpPr/>
        </xdr:nvSpPr>
        <xdr:spPr>
          <a:xfrm>
            <a:off x="9658655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6" name="Rectangle 45"/>
          <xdr:cNvSpPr/>
        </xdr:nvSpPr>
        <xdr:spPr>
          <a:xfrm>
            <a:off x="12743962" y="5153527"/>
            <a:ext cx="1031500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7" name="Rectangle 46"/>
          <xdr:cNvSpPr/>
        </xdr:nvSpPr>
        <xdr:spPr>
          <a:xfrm>
            <a:off x="7576366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8" name="Rectangle 47"/>
          <xdr:cNvSpPr/>
        </xdr:nvSpPr>
        <xdr:spPr>
          <a:xfrm>
            <a:off x="809217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49" name="Rectangle 48"/>
          <xdr:cNvSpPr/>
        </xdr:nvSpPr>
        <xdr:spPr>
          <a:xfrm>
            <a:off x="8607986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50" name="Rectangle 49"/>
          <xdr:cNvSpPr/>
        </xdr:nvSpPr>
        <xdr:spPr>
          <a:xfrm>
            <a:off x="912379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51" name="Rectangle 50"/>
          <xdr:cNvSpPr/>
        </xdr:nvSpPr>
        <xdr:spPr>
          <a:xfrm>
            <a:off x="963960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52" name="Rectangle 51"/>
          <xdr:cNvSpPr/>
        </xdr:nvSpPr>
        <xdr:spPr>
          <a:xfrm>
            <a:off x="1015541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53" name="Rectangle 52"/>
          <xdr:cNvSpPr/>
        </xdr:nvSpPr>
        <xdr:spPr>
          <a:xfrm>
            <a:off x="1067122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54" name="Rectangle 53"/>
          <xdr:cNvSpPr/>
        </xdr:nvSpPr>
        <xdr:spPr>
          <a:xfrm>
            <a:off x="11187035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55" name="Rectangle 54"/>
          <xdr:cNvSpPr/>
        </xdr:nvSpPr>
        <xdr:spPr>
          <a:xfrm>
            <a:off x="11712396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56" name="Rectangle 55"/>
          <xdr:cNvSpPr/>
        </xdr:nvSpPr>
        <xdr:spPr>
          <a:xfrm>
            <a:off x="12228207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57" name="Rectangle 56"/>
          <xdr:cNvSpPr/>
        </xdr:nvSpPr>
        <xdr:spPr>
          <a:xfrm>
            <a:off x="12744016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58" name="Rectangle 57"/>
          <xdr:cNvSpPr/>
        </xdr:nvSpPr>
        <xdr:spPr>
          <a:xfrm>
            <a:off x="13259827" y="4741532"/>
            <a:ext cx="515399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7" name="Rectangle 6"/>
          <xdr:cNvSpPr/>
        </xdr:nvSpPr>
        <xdr:spPr>
          <a:xfrm>
            <a:off x="3476625" y="4476750"/>
            <a:ext cx="8248650" cy="2026285"/>
          </a:xfrm>
          <a:prstGeom prst="rect">
            <a:avLst/>
          </a:prstGeom>
          <a:solidFill>
            <a:srgbClr val="FF0000">
              <a:alpha val="20000"/>
            </a:srgb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322489</xdr:colOff>
      <xdr:row>1</xdr:row>
      <xdr:rowOff>180975</xdr:rowOff>
    </xdr:from>
    <xdr:to>
      <xdr:col>18</xdr:col>
      <xdr:colOff>115269</xdr:colOff>
      <xdr:row>13</xdr:row>
      <xdr:rowOff>31478</xdr:rowOff>
    </xdr:to>
    <xdr:grpSp>
      <xdr:nvGrpSpPr>
        <xdr:cNvPr id="77" name="Groupe 76"/>
        <xdr:cNvGrpSpPr/>
      </xdr:nvGrpSpPr>
      <xdr:grpSpPr>
        <a:xfrm>
          <a:off x="8061759" y="331387"/>
          <a:ext cx="6816432" cy="1853569"/>
          <a:chOff x="323850" y="4629150"/>
          <a:chExt cx="7936656" cy="2026285"/>
        </a:xfrm>
      </xdr:grpSpPr>
      <xdr:grpSp>
        <xdr:nvGrpSpPr>
          <xdr:cNvPr id="48" name="Groupe 47"/>
          <xdr:cNvGrpSpPr/>
        </xdr:nvGrpSpPr>
        <xdr:grpSpPr>
          <a:xfrm>
            <a:off x="323850" y="4819650"/>
            <a:ext cx="7936656" cy="1605053"/>
            <a:chOff x="0" y="189781"/>
            <a:chExt cx="7167494" cy="1690778"/>
          </a:xfrm>
        </xdr:grpSpPr>
        <xdr:sp macro="" textlink="">
          <xdr:nvSpPr>
            <xdr:cNvPr id="49" name="Zone de texte 2"/>
            <xdr:cNvSpPr txBox="1">
              <a:spLocks noChangeArrowheads="1"/>
            </xdr:cNvSpPr>
          </xdr:nvSpPr>
          <xdr:spPr bwMode="auto">
            <a:xfrm>
              <a:off x="0" y="189781"/>
              <a:ext cx="1207698" cy="42269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fr-FR" sz="1100">
                  <a:effectLst/>
                  <a:latin typeface="Calibri"/>
                  <a:ea typeface="Calibri"/>
                  <a:cs typeface="Times New Roman"/>
                </a:rPr>
                <a:t>20 MHz channels</a:t>
              </a:r>
              <a:endParaRPr lang="en-GB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50" name="Zone de texte 2"/>
            <xdr:cNvSpPr txBox="1">
              <a:spLocks noChangeArrowheads="1"/>
            </xdr:cNvSpPr>
          </xdr:nvSpPr>
          <xdr:spPr bwMode="auto">
            <a:xfrm>
              <a:off x="0" y="612476"/>
              <a:ext cx="1207698" cy="42269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fr-FR" sz="1100">
                  <a:effectLst/>
                  <a:latin typeface="Calibri"/>
                  <a:ea typeface="Calibri"/>
                  <a:cs typeface="Times New Roman"/>
                </a:rPr>
                <a:t>40 MHz channels</a:t>
              </a:r>
              <a:endParaRPr lang="en-GB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51" name="Zone de texte 2"/>
            <xdr:cNvSpPr txBox="1">
              <a:spLocks noChangeArrowheads="1"/>
            </xdr:cNvSpPr>
          </xdr:nvSpPr>
          <xdr:spPr bwMode="auto">
            <a:xfrm>
              <a:off x="0" y="1035170"/>
              <a:ext cx="1207698" cy="42269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fr-FR" sz="1100">
                  <a:effectLst/>
                  <a:latin typeface="Calibri"/>
                  <a:ea typeface="Calibri"/>
                  <a:cs typeface="Times New Roman"/>
                </a:rPr>
                <a:t>80 MHz channels</a:t>
              </a:r>
              <a:endParaRPr lang="en-GB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sp macro="" textlink="">
          <xdr:nvSpPr>
            <xdr:cNvPr id="52" name="Zone de texte 2"/>
            <xdr:cNvSpPr txBox="1">
              <a:spLocks noChangeArrowheads="1"/>
            </xdr:cNvSpPr>
          </xdr:nvSpPr>
          <xdr:spPr bwMode="auto">
            <a:xfrm>
              <a:off x="0" y="1457864"/>
              <a:ext cx="1259457" cy="42269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spAutoFit/>
            </a:bodyPr>
            <a:lstStyle/>
            <a:p>
              <a:pPr>
                <a:lnSpc>
                  <a:spcPct val="115000"/>
                </a:lnSpc>
                <a:spcAft>
                  <a:spcPts val="1000"/>
                </a:spcAft>
              </a:pPr>
              <a:r>
                <a:rPr lang="fr-FR" sz="1100">
                  <a:effectLst/>
                  <a:latin typeface="Calibri"/>
                  <a:ea typeface="Calibri"/>
                  <a:cs typeface="Times New Roman"/>
                </a:rPr>
                <a:t>160 MHz channels</a:t>
              </a:r>
              <a:endParaRPr lang="en-GB" sz="11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grpSp>
          <xdr:nvGrpSpPr>
            <xdr:cNvPr id="53" name="Groupe 52"/>
            <xdr:cNvGrpSpPr/>
          </xdr:nvGrpSpPr>
          <xdr:grpSpPr>
            <a:xfrm>
              <a:off x="1259457" y="232913"/>
              <a:ext cx="5908037" cy="1560832"/>
              <a:chOff x="0" y="0"/>
              <a:chExt cx="5908100" cy="1561345"/>
            </a:xfrm>
          </xdr:grpSpPr>
          <xdr:sp macro="" textlink="">
            <xdr:nvSpPr>
              <xdr:cNvPr id="54" name="Rectangle 53"/>
              <xdr:cNvSpPr/>
            </xdr:nvSpPr>
            <xdr:spPr>
              <a:xfrm>
                <a:off x="8627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55" name="Rectangle 54"/>
              <xdr:cNvSpPr/>
            </xdr:nvSpPr>
            <xdr:spPr>
              <a:xfrm>
                <a:off x="474453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56" name="Rectangle 55"/>
              <xdr:cNvSpPr/>
            </xdr:nvSpPr>
            <xdr:spPr>
              <a:xfrm>
                <a:off x="940280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57" name="Rectangle 56"/>
              <xdr:cNvSpPr/>
            </xdr:nvSpPr>
            <xdr:spPr>
              <a:xfrm>
                <a:off x="1406106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58" name="Rectangle 57"/>
              <xdr:cNvSpPr/>
            </xdr:nvSpPr>
            <xdr:spPr>
              <a:xfrm>
                <a:off x="1871932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59" name="Rectangle 58"/>
              <xdr:cNvSpPr/>
            </xdr:nvSpPr>
            <xdr:spPr>
              <a:xfrm>
                <a:off x="2337759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60" name="Rectangle 59"/>
              <xdr:cNvSpPr/>
            </xdr:nvSpPr>
            <xdr:spPr>
              <a:xfrm>
                <a:off x="940280" y="414068"/>
                <a:ext cx="93154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61" name="Rectangle 60"/>
              <xdr:cNvSpPr/>
            </xdr:nvSpPr>
            <xdr:spPr>
              <a:xfrm>
                <a:off x="1863306" y="819509"/>
                <a:ext cx="1863090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62" name="Rectangle 61"/>
              <xdr:cNvSpPr/>
            </xdr:nvSpPr>
            <xdr:spPr>
              <a:xfrm>
                <a:off x="2794959" y="414068"/>
                <a:ext cx="93154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63" name="Rectangle 62"/>
              <xdr:cNvSpPr/>
            </xdr:nvSpPr>
            <xdr:spPr>
              <a:xfrm>
                <a:off x="2803585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64" name="Rectangle 63"/>
              <xdr:cNvSpPr/>
            </xdr:nvSpPr>
            <xdr:spPr>
              <a:xfrm>
                <a:off x="3269412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65" name="Rectangle 64"/>
              <xdr:cNvSpPr/>
            </xdr:nvSpPr>
            <xdr:spPr>
              <a:xfrm>
                <a:off x="3726612" y="414068"/>
                <a:ext cx="93154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66" name="Rectangle 65"/>
              <xdr:cNvSpPr/>
            </xdr:nvSpPr>
            <xdr:spPr>
              <a:xfrm>
                <a:off x="3743864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67" name="Rectangle 66"/>
              <xdr:cNvSpPr/>
            </xdr:nvSpPr>
            <xdr:spPr>
              <a:xfrm>
                <a:off x="4209691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68" name="Rectangle 67"/>
              <xdr:cNvSpPr/>
            </xdr:nvSpPr>
            <xdr:spPr>
              <a:xfrm>
                <a:off x="4675517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69" name="Rectangle 68"/>
              <xdr:cNvSpPr/>
            </xdr:nvSpPr>
            <xdr:spPr>
              <a:xfrm>
                <a:off x="5141344" y="0"/>
                <a:ext cx="465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70" name="Rectangle 69"/>
              <xdr:cNvSpPr/>
            </xdr:nvSpPr>
            <xdr:spPr>
              <a:xfrm>
                <a:off x="8627" y="414068"/>
                <a:ext cx="93154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71" name="Rectangle 70"/>
              <xdr:cNvSpPr/>
            </xdr:nvSpPr>
            <xdr:spPr>
              <a:xfrm>
                <a:off x="1871932" y="414068"/>
                <a:ext cx="93154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72" name="Rectangle 71"/>
              <xdr:cNvSpPr/>
            </xdr:nvSpPr>
            <xdr:spPr>
              <a:xfrm>
                <a:off x="0" y="819509"/>
                <a:ext cx="186245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73" name="Rectangle 72"/>
              <xdr:cNvSpPr/>
            </xdr:nvSpPr>
            <xdr:spPr>
              <a:xfrm>
                <a:off x="0" y="1250830"/>
                <a:ext cx="3726180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74" name="Rectangle 73"/>
              <xdr:cNvSpPr/>
            </xdr:nvSpPr>
            <xdr:spPr>
              <a:xfrm>
                <a:off x="3717985" y="1250830"/>
                <a:ext cx="219011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75" name="Rectangle 74"/>
              <xdr:cNvSpPr/>
            </xdr:nvSpPr>
            <xdr:spPr>
              <a:xfrm>
                <a:off x="3726612" y="819509"/>
                <a:ext cx="1863090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  <xdr:sp macro="" textlink="">
            <xdr:nvSpPr>
              <xdr:cNvPr id="76" name="Rectangle 75"/>
              <xdr:cNvSpPr/>
            </xdr:nvSpPr>
            <xdr:spPr>
              <a:xfrm>
                <a:off x="4658264" y="414068"/>
                <a:ext cx="931545" cy="310515"/>
              </a:xfrm>
              <a:prstGeom prst="rect">
                <a:avLst/>
              </a:prstGeom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GB"/>
              </a:p>
            </xdr:txBody>
          </xdr:sp>
        </xdr:grpSp>
      </xdr:grpSp>
      <xdr:sp macro="" textlink="">
        <xdr:nvSpPr>
          <xdr:cNvPr id="46" name="Rectangle 45"/>
          <xdr:cNvSpPr/>
        </xdr:nvSpPr>
        <xdr:spPr>
          <a:xfrm>
            <a:off x="2381250" y="4629150"/>
            <a:ext cx="145621" cy="2026285"/>
          </a:xfrm>
          <a:prstGeom prst="rect">
            <a:avLst/>
          </a:prstGeom>
          <a:solidFill>
            <a:srgbClr val="FF0000">
              <a:alpha val="20000"/>
            </a:srgb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119742</xdr:colOff>
      <xdr:row>3</xdr:row>
      <xdr:rowOff>0</xdr:rowOff>
    </xdr:from>
    <xdr:to>
      <xdr:col>16</xdr:col>
      <xdr:colOff>305877</xdr:colOff>
      <xdr:row>13</xdr:row>
      <xdr:rowOff>132172</xdr:rowOff>
    </xdr:to>
    <xdr:grpSp>
      <xdr:nvGrpSpPr>
        <xdr:cNvPr id="39" name="Groupe 38"/>
        <xdr:cNvGrpSpPr/>
      </xdr:nvGrpSpPr>
      <xdr:grpSpPr>
        <a:xfrm>
          <a:off x="7839388" y="509954"/>
          <a:ext cx="6751058" cy="1832018"/>
          <a:chOff x="7859485" y="555171"/>
          <a:chExt cx="6771992" cy="1982744"/>
        </a:xfrm>
      </xdr:grpSpPr>
      <xdr:sp macro="" textlink="">
        <xdr:nvSpPr>
          <xdr:cNvPr id="3" name="Zone de texte 2"/>
          <xdr:cNvSpPr txBox="1">
            <a:spLocks noChangeArrowheads="1"/>
          </xdr:cNvSpPr>
        </xdr:nvSpPr>
        <xdr:spPr bwMode="auto">
          <a:xfrm>
            <a:off x="7859485" y="717098"/>
            <a:ext cx="937635" cy="4012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20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" name="Zone de texte 2"/>
          <xdr:cNvSpPr txBox="1">
            <a:spLocks noChangeArrowheads="1"/>
          </xdr:cNvSpPr>
        </xdr:nvSpPr>
        <xdr:spPr bwMode="auto">
          <a:xfrm>
            <a:off x="7859485" y="1118362"/>
            <a:ext cx="937635" cy="4012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40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" name="Zone de texte 2"/>
          <xdr:cNvSpPr txBox="1">
            <a:spLocks noChangeArrowheads="1"/>
          </xdr:cNvSpPr>
        </xdr:nvSpPr>
        <xdr:spPr bwMode="auto">
          <a:xfrm>
            <a:off x="7859485" y="1519625"/>
            <a:ext cx="937635" cy="4012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80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6" name="Zone de texte 2"/>
          <xdr:cNvSpPr txBox="1">
            <a:spLocks noChangeArrowheads="1"/>
          </xdr:cNvSpPr>
        </xdr:nvSpPr>
        <xdr:spPr bwMode="auto">
          <a:xfrm>
            <a:off x="7859485" y="1920887"/>
            <a:ext cx="977820" cy="4012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160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7" name="Rectangle 6"/>
          <xdr:cNvSpPr/>
        </xdr:nvSpPr>
        <xdr:spPr>
          <a:xfrm>
            <a:off x="8844003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8" name="Rectangle 7"/>
          <xdr:cNvSpPr/>
        </xdr:nvSpPr>
        <xdr:spPr>
          <a:xfrm>
            <a:off x="9205657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9" name="Rectangle 8"/>
          <xdr:cNvSpPr/>
        </xdr:nvSpPr>
        <xdr:spPr>
          <a:xfrm>
            <a:off x="9567314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0" name="Rectangle 9"/>
          <xdr:cNvSpPr/>
        </xdr:nvSpPr>
        <xdr:spPr>
          <a:xfrm>
            <a:off x="9928968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1" name="Rectangle 10"/>
          <xdr:cNvSpPr/>
        </xdr:nvSpPr>
        <xdr:spPr>
          <a:xfrm>
            <a:off x="10290623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2" name="Rectangle 11"/>
          <xdr:cNvSpPr/>
        </xdr:nvSpPr>
        <xdr:spPr>
          <a:xfrm>
            <a:off x="10652279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3" name="Rectangle 12"/>
          <xdr:cNvSpPr/>
        </xdr:nvSpPr>
        <xdr:spPr>
          <a:xfrm>
            <a:off x="9567314" y="1155750"/>
            <a:ext cx="72322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4" name="Rectangle 13"/>
          <xdr:cNvSpPr/>
        </xdr:nvSpPr>
        <xdr:spPr>
          <a:xfrm>
            <a:off x="10283926" y="1540508"/>
            <a:ext cx="1446454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5" name="Rectangle 14"/>
          <xdr:cNvSpPr/>
        </xdr:nvSpPr>
        <xdr:spPr>
          <a:xfrm>
            <a:off x="11007237" y="1155750"/>
            <a:ext cx="72322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6" name="Rectangle 15"/>
          <xdr:cNvSpPr/>
        </xdr:nvSpPr>
        <xdr:spPr>
          <a:xfrm>
            <a:off x="11013934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7" name="Rectangle 16"/>
          <xdr:cNvSpPr/>
        </xdr:nvSpPr>
        <xdr:spPr>
          <a:xfrm>
            <a:off x="11375590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8" name="Rectangle 17"/>
          <xdr:cNvSpPr/>
        </xdr:nvSpPr>
        <xdr:spPr>
          <a:xfrm>
            <a:off x="11730548" y="1155750"/>
            <a:ext cx="72322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19" name="Rectangle 18"/>
          <xdr:cNvSpPr/>
        </xdr:nvSpPr>
        <xdr:spPr>
          <a:xfrm>
            <a:off x="11743941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0" name="Rectangle 19"/>
          <xdr:cNvSpPr/>
        </xdr:nvSpPr>
        <xdr:spPr>
          <a:xfrm>
            <a:off x="12105598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1" name="Rectangle 20"/>
          <xdr:cNvSpPr/>
        </xdr:nvSpPr>
        <xdr:spPr>
          <a:xfrm>
            <a:off x="12467252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2" name="Rectangle 21"/>
          <xdr:cNvSpPr/>
        </xdr:nvSpPr>
        <xdr:spPr>
          <a:xfrm>
            <a:off x="12828908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3" name="Rectangle 22"/>
          <xdr:cNvSpPr/>
        </xdr:nvSpPr>
        <xdr:spPr>
          <a:xfrm>
            <a:off x="8844003" y="1155750"/>
            <a:ext cx="72322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4" name="Rectangle 23"/>
          <xdr:cNvSpPr/>
        </xdr:nvSpPr>
        <xdr:spPr>
          <a:xfrm>
            <a:off x="10290623" y="1155750"/>
            <a:ext cx="72322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5" name="Rectangle 24"/>
          <xdr:cNvSpPr/>
        </xdr:nvSpPr>
        <xdr:spPr>
          <a:xfrm>
            <a:off x="8837305" y="1540508"/>
            <a:ext cx="1445961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6" name="Rectangle 25"/>
          <xdr:cNvSpPr/>
        </xdr:nvSpPr>
        <xdr:spPr>
          <a:xfrm>
            <a:off x="8837305" y="1950206"/>
            <a:ext cx="2892908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7" name="Rectangle 26"/>
          <xdr:cNvSpPr/>
        </xdr:nvSpPr>
        <xdr:spPr>
          <a:xfrm>
            <a:off x="11730548" y="1540508"/>
            <a:ext cx="1446454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8" name="Rectangle 27"/>
          <xdr:cNvSpPr/>
        </xdr:nvSpPr>
        <xdr:spPr>
          <a:xfrm>
            <a:off x="12453858" y="1155750"/>
            <a:ext cx="72322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29" name="Rectangle 28"/>
          <xdr:cNvSpPr/>
        </xdr:nvSpPr>
        <xdr:spPr>
          <a:xfrm>
            <a:off x="11732936" y="1950206"/>
            <a:ext cx="2892908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0" name="Rectangle 29"/>
          <xdr:cNvSpPr/>
        </xdr:nvSpPr>
        <xdr:spPr>
          <a:xfrm>
            <a:off x="13178242" y="1540508"/>
            <a:ext cx="1445961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1" name="Rectangle 30"/>
          <xdr:cNvSpPr/>
        </xdr:nvSpPr>
        <xdr:spPr>
          <a:xfrm>
            <a:off x="13908250" y="1155750"/>
            <a:ext cx="72322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2" name="Rectangle 31"/>
          <xdr:cNvSpPr/>
        </xdr:nvSpPr>
        <xdr:spPr>
          <a:xfrm>
            <a:off x="13184940" y="1155750"/>
            <a:ext cx="72322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3" name="Rectangle 32"/>
          <xdr:cNvSpPr/>
        </xdr:nvSpPr>
        <xdr:spPr>
          <a:xfrm>
            <a:off x="13171583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4" name="Rectangle 33"/>
          <xdr:cNvSpPr/>
        </xdr:nvSpPr>
        <xdr:spPr>
          <a:xfrm>
            <a:off x="13533238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5" name="Rectangle 34"/>
          <xdr:cNvSpPr/>
        </xdr:nvSpPr>
        <xdr:spPr>
          <a:xfrm>
            <a:off x="13894894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6" name="Rectangle 35"/>
          <xdr:cNvSpPr/>
        </xdr:nvSpPr>
        <xdr:spPr>
          <a:xfrm>
            <a:off x="14256548" y="743755"/>
            <a:ext cx="361367" cy="2946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sp macro="" textlink="">
        <xdr:nvSpPr>
          <xdr:cNvPr id="37" name="Rectangle 36"/>
          <xdr:cNvSpPr/>
        </xdr:nvSpPr>
        <xdr:spPr>
          <a:xfrm>
            <a:off x="10327866" y="555171"/>
            <a:ext cx="296591" cy="1982744"/>
          </a:xfrm>
          <a:prstGeom prst="rect">
            <a:avLst/>
          </a:prstGeom>
          <a:solidFill>
            <a:srgbClr val="FF0000">
              <a:alpha val="20000"/>
            </a:srgb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11</xdr:col>
      <xdr:colOff>11856</xdr:colOff>
      <xdr:row>11</xdr:row>
      <xdr:rowOff>142013</xdr:rowOff>
    </xdr:to>
    <xdr:grpSp>
      <xdr:nvGrpSpPr>
        <xdr:cNvPr id="101" name="Groupe 100"/>
        <xdr:cNvGrpSpPr/>
      </xdr:nvGrpSpPr>
      <xdr:grpSpPr>
        <a:xfrm>
          <a:off x="792480" y="548640"/>
          <a:ext cx="7936656" cy="1605053"/>
          <a:chOff x="792480" y="548640"/>
          <a:chExt cx="7936656" cy="1605053"/>
        </a:xfrm>
      </xdr:grpSpPr>
      <xdr:sp macro="" textlink="">
        <xdr:nvSpPr>
          <xdr:cNvPr id="3" name="Zone de texte 2"/>
          <xdr:cNvSpPr txBox="1">
            <a:spLocks noChangeArrowheads="1"/>
          </xdr:cNvSpPr>
        </xdr:nvSpPr>
        <xdr:spPr bwMode="auto">
          <a:xfrm>
            <a:off x="792480" y="548640"/>
            <a:ext cx="1337299" cy="4012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20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" name="Zone de texte 2"/>
          <xdr:cNvSpPr txBox="1">
            <a:spLocks noChangeArrowheads="1"/>
          </xdr:cNvSpPr>
        </xdr:nvSpPr>
        <xdr:spPr bwMode="auto">
          <a:xfrm>
            <a:off x="792480" y="949904"/>
            <a:ext cx="1337299" cy="4012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40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" name="Zone de texte 2"/>
          <xdr:cNvSpPr txBox="1">
            <a:spLocks noChangeArrowheads="1"/>
          </xdr:cNvSpPr>
        </xdr:nvSpPr>
        <xdr:spPr bwMode="auto">
          <a:xfrm>
            <a:off x="792480" y="1351167"/>
            <a:ext cx="1337299" cy="40126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80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6" name="Zone de texte 2"/>
          <xdr:cNvSpPr txBox="1">
            <a:spLocks noChangeArrowheads="1"/>
          </xdr:cNvSpPr>
        </xdr:nvSpPr>
        <xdr:spPr bwMode="auto">
          <a:xfrm>
            <a:off x="792480" y="1752429"/>
            <a:ext cx="1394613" cy="4012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fr-FR" sz="1100">
                <a:effectLst/>
                <a:latin typeface="Calibri"/>
                <a:ea typeface="Calibri"/>
                <a:cs typeface="Times New Roman"/>
              </a:rPr>
              <a:t>160 MHz channels</a:t>
            </a:r>
            <a:endParaRPr lang="en-GB" sz="1100">
              <a:effectLst/>
              <a:latin typeface="Calibri"/>
              <a:ea typeface="Calibri"/>
              <a:cs typeface="Times New Roman"/>
            </a:endParaRPr>
          </a:p>
        </xdr:txBody>
      </xdr:sp>
      <xdr:grpSp>
        <xdr:nvGrpSpPr>
          <xdr:cNvPr id="44" name="Groupe 43"/>
          <xdr:cNvGrpSpPr/>
        </xdr:nvGrpSpPr>
        <xdr:grpSpPr>
          <a:xfrm>
            <a:off x="2187093" y="589585"/>
            <a:ext cx="6542043" cy="1481695"/>
            <a:chOff x="2187093" y="589585"/>
            <a:chExt cx="6542043" cy="1481695"/>
          </a:xfrm>
        </xdr:grpSpPr>
        <xdr:sp macro="" textlink="">
          <xdr:nvSpPr>
            <xdr:cNvPr id="8" name="Rectangle 7"/>
            <xdr:cNvSpPr/>
          </xdr:nvSpPr>
          <xdr:spPr>
            <a:xfrm>
              <a:off x="2196646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9" name="Rectangle 8"/>
            <xdr:cNvSpPr/>
          </xdr:nvSpPr>
          <xdr:spPr>
            <a:xfrm>
              <a:off x="2712455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10" name="Rectangle 9"/>
            <xdr:cNvSpPr/>
          </xdr:nvSpPr>
          <xdr:spPr>
            <a:xfrm>
              <a:off x="3228266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11" name="Rectangle 10"/>
            <xdr:cNvSpPr/>
          </xdr:nvSpPr>
          <xdr:spPr>
            <a:xfrm>
              <a:off x="3744075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12" name="Rectangle 11"/>
            <xdr:cNvSpPr/>
          </xdr:nvSpPr>
          <xdr:spPr>
            <a:xfrm>
              <a:off x="4259885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13" name="Rectangle 12"/>
            <xdr:cNvSpPr/>
          </xdr:nvSpPr>
          <xdr:spPr>
            <a:xfrm>
              <a:off x="4775695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14" name="Rectangle 13"/>
            <xdr:cNvSpPr/>
          </xdr:nvSpPr>
          <xdr:spPr>
            <a:xfrm>
              <a:off x="3228266" y="982530"/>
              <a:ext cx="1031500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15" name="Rectangle 14"/>
            <xdr:cNvSpPr/>
          </xdr:nvSpPr>
          <xdr:spPr>
            <a:xfrm>
              <a:off x="4250333" y="1367288"/>
              <a:ext cx="2063001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16" name="Rectangle 15"/>
            <xdr:cNvSpPr/>
          </xdr:nvSpPr>
          <xdr:spPr>
            <a:xfrm>
              <a:off x="5281953" y="982530"/>
              <a:ext cx="1031500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17" name="Rectangle 16"/>
            <xdr:cNvSpPr/>
          </xdr:nvSpPr>
          <xdr:spPr>
            <a:xfrm>
              <a:off x="5291505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18" name="Rectangle 17"/>
            <xdr:cNvSpPr/>
          </xdr:nvSpPr>
          <xdr:spPr>
            <a:xfrm>
              <a:off x="5807315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19" name="Rectangle 18"/>
            <xdr:cNvSpPr/>
          </xdr:nvSpPr>
          <xdr:spPr>
            <a:xfrm>
              <a:off x="6313573" y="982530"/>
              <a:ext cx="1031500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0" name="Rectangle 19"/>
            <xdr:cNvSpPr/>
          </xdr:nvSpPr>
          <xdr:spPr>
            <a:xfrm>
              <a:off x="6332676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1" name="Rectangle 20"/>
            <xdr:cNvSpPr/>
          </xdr:nvSpPr>
          <xdr:spPr>
            <a:xfrm>
              <a:off x="6848487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2" name="Rectangle 21"/>
            <xdr:cNvSpPr/>
          </xdr:nvSpPr>
          <xdr:spPr>
            <a:xfrm>
              <a:off x="7364296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3" name="Rectangle 22"/>
            <xdr:cNvSpPr/>
          </xdr:nvSpPr>
          <xdr:spPr>
            <a:xfrm>
              <a:off x="7880107" y="589585"/>
              <a:ext cx="515399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4" name="Rectangle 23"/>
            <xdr:cNvSpPr/>
          </xdr:nvSpPr>
          <xdr:spPr>
            <a:xfrm>
              <a:off x="2196646" y="982530"/>
              <a:ext cx="1031500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5" name="Rectangle 24"/>
            <xdr:cNvSpPr/>
          </xdr:nvSpPr>
          <xdr:spPr>
            <a:xfrm>
              <a:off x="4259885" y="982530"/>
              <a:ext cx="1031500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6" name="Rectangle 25"/>
            <xdr:cNvSpPr/>
          </xdr:nvSpPr>
          <xdr:spPr>
            <a:xfrm>
              <a:off x="2187093" y="1367288"/>
              <a:ext cx="2062298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7" name="Rectangle 26"/>
            <xdr:cNvSpPr/>
          </xdr:nvSpPr>
          <xdr:spPr>
            <a:xfrm>
              <a:off x="2187093" y="1776606"/>
              <a:ext cx="4126002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8" name="Rectangle 27"/>
            <xdr:cNvSpPr/>
          </xdr:nvSpPr>
          <xdr:spPr>
            <a:xfrm>
              <a:off x="6304020" y="1776606"/>
              <a:ext cx="2425116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29" name="Rectangle 28"/>
            <xdr:cNvSpPr/>
          </xdr:nvSpPr>
          <xdr:spPr>
            <a:xfrm>
              <a:off x="6313573" y="1367288"/>
              <a:ext cx="2063001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  <xdr:sp macro="" textlink="">
          <xdr:nvSpPr>
            <xdr:cNvPr id="30" name="Rectangle 29"/>
            <xdr:cNvSpPr/>
          </xdr:nvSpPr>
          <xdr:spPr>
            <a:xfrm>
              <a:off x="7345192" y="982530"/>
              <a:ext cx="1031500" cy="29467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</xdr:grpSp>
    </xdr:grpSp>
    <xdr:clientData/>
  </xdr:twoCellAnchor>
  <xdr:twoCellAnchor>
    <xdr:from>
      <xdr:col>3</xdr:col>
      <xdr:colOff>272266</xdr:colOff>
      <xdr:row>3</xdr:row>
      <xdr:rowOff>43132</xdr:rowOff>
    </xdr:from>
    <xdr:to>
      <xdr:col>3</xdr:col>
      <xdr:colOff>750614</xdr:colOff>
      <xdr:row>4</xdr:row>
      <xdr:rowOff>151615</xdr:rowOff>
    </xdr:to>
    <xdr:sp macro="" textlink="">
      <xdr:nvSpPr>
        <xdr:cNvPr id="31" name="Rectangle 30"/>
        <xdr:cNvSpPr/>
      </xdr:nvSpPr>
      <xdr:spPr>
        <a:xfrm>
          <a:off x="2649706" y="591772"/>
          <a:ext cx="478348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3</xdr:col>
      <xdr:colOff>750984</xdr:colOff>
      <xdr:row>3</xdr:row>
      <xdr:rowOff>43132</xdr:rowOff>
    </xdr:from>
    <xdr:to>
      <xdr:col>4</xdr:col>
      <xdr:colOff>436851</xdr:colOff>
      <xdr:row>4</xdr:row>
      <xdr:rowOff>151615</xdr:rowOff>
    </xdr:to>
    <xdr:sp macro="" textlink="">
      <xdr:nvSpPr>
        <xdr:cNvPr id="32" name="Rectangle 31"/>
        <xdr:cNvSpPr/>
      </xdr:nvSpPr>
      <xdr:spPr>
        <a:xfrm>
          <a:off x="3128424" y="591772"/>
          <a:ext cx="478347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4</xdr:col>
      <xdr:colOff>437221</xdr:colOff>
      <xdr:row>3</xdr:row>
      <xdr:rowOff>43132</xdr:rowOff>
    </xdr:from>
    <xdr:to>
      <xdr:col>5</xdr:col>
      <xdr:colOff>123089</xdr:colOff>
      <xdr:row>4</xdr:row>
      <xdr:rowOff>151615</xdr:rowOff>
    </xdr:to>
    <xdr:sp macro="" textlink="">
      <xdr:nvSpPr>
        <xdr:cNvPr id="33" name="Rectangle 32"/>
        <xdr:cNvSpPr/>
      </xdr:nvSpPr>
      <xdr:spPr>
        <a:xfrm>
          <a:off x="3607141" y="591772"/>
          <a:ext cx="478348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5</xdr:col>
      <xdr:colOff>123458</xdr:colOff>
      <xdr:row>3</xdr:row>
      <xdr:rowOff>43132</xdr:rowOff>
    </xdr:from>
    <xdr:to>
      <xdr:col>5</xdr:col>
      <xdr:colOff>601805</xdr:colOff>
      <xdr:row>4</xdr:row>
      <xdr:rowOff>151615</xdr:rowOff>
    </xdr:to>
    <xdr:sp macro="" textlink="">
      <xdr:nvSpPr>
        <xdr:cNvPr id="34" name="Rectangle 33"/>
        <xdr:cNvSpPr/>
      </xdr:nvSpPr>
      <xdr:spPr>
        <a:xfrm>
          <a:off x="4085858" y="591772"/>
          <a:ext cx="478347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5</xdr:col>
      <xdr:colOff>602175</xdr:colOff>
      <xdr:row>3</xdr:row>
      <xdr:rowOff>43132</xdr:rowOff>
    </xdr:from>
    <xdr:to>
      <xdr:col>6</xdr:col>
      <xdr:colOff>288043</xdr:colOff>
      <xdr:row>4</xdr:row>
      <xdr:rowOff>151615</xdr:rowOff>
    </xdr:to>
    <xdr:sp macro="" textlink="">
      <xdr:nvSpPr>
        <xdr:cNvPr id="35" name="Rectangle 34"/>
        <xdr:cNvSpPr/>
      </xdr:nvSpPr>
      <xdr:spPr>
        <a:xfrm>
          <a:off x="4564575" y="591772"/>
          <a:ext cx="478348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6</xdr:col>
      <xdr:colOff>288413</xdr:colOff>
      <xdr:row>3</xdr:row>
      <xdr:rowOff>43132</xdr:rowOff>
    </xdr:from>
    <xdr:to>
      <xdr:col>6</xdr:col>
      <xdr:colOff>766760</xdr:colOff>
      <xdr:row>4</xdr:row>
      <xdr:rowOff>151615</xdr:rowOff>
    </xdr:to>
    <xdr:sp macro="" textlink="">
      <xdr:nvSpPr>
        <xdr:cNvPr id="36" name="Rectangle 35"/>
        <xdr:cNvSpPr/>
      </xdr:nvSpPr>
      <xdr:spPr>
        <a:xfrm>
          <a:off x="5043293" y="591772"/>
          <a:ext cx="478347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6</xdr:col>
      <xdr:colOff>767130</xdr:colOff>
      <xdr:row>3</xdr:row>
      <xdr:rowOff>43132</xdr:rowOff>
    </xdr:from>
    <xdr:to>
      <xdr:col>7</xdr:col>
      <xdr:colOff>452998</xdr:colOff>
      <xdr:row>4</xdr:row>
      <xdr:rowOff>151615</xdr:rowOff>
    </xdr:to>
    <xdr:sp macro="" textlink="">
      <xdr:nvSpPr>
        <xdr:cNvPr id="37" name="Rectangle 36"/>
        <xdr:cNvSpPr/>
      </xdr:nvSpPr>
      <xdr:spPr>
        <a:xfrm>
          <a:off x="5522010" y="591772"/>
          <a:ext cx="478348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7</xdr:col>
      <xdr:colOff>453368</xdr:colOff>
      <xdr:row>3</xdr:row>
      <xdr:rowOff>43132</xdr:rowOff>
    </xdr:from>
    <xdr:to>
      <xdr:col>8</xdr:col>
      <xdr:colOff>139235</xdr:colOff>
      <xdr:row>4</xdr:row>
      <xdr:rowOff>151615</xdr:rowOff>
    </xdr:to>
    <xdr:sp macro="" textlink="">
      <xdr:nvSpPr>
        <xdr:cNvPr id="38" name="Rectangle 37"/>
        <xdr:cNvSpPr/>
      </xdr:nvSpPr>
      <xdr:spPr>
        <a:xfrm>
          <a:off x="6000728" y="591772"/>
          <a:ext cx="478347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8</xdr:col>
      <xdr:colOff>148205</xdr:colOff>
      <xdr:row>3</xdr:row>
      <xdr:rowOff>43132</xdr:rowOff>
    </xdr:from>
    <xdr:to>
      <xdr:col>8</xdr:col>
      <xdr:colOff>640840</xdr:colOff>
      <xdr:row>4</xdr:row>
      <xdr:rowOff>151615</xdr:rowOff>
    </xdr:to>
    <xdr:sp macro="" textlink="">
      <xdr:nvSpPr>
        <xdr:cNvPr id="39" name="Rectangle 38"/>
        <xdr:cNvSpPr/>
      </xdr:nvSpPr>
      <xdr:spPr>
        <a:xfrm>
          <a:off x="6488045" y="591772"/>
          <a:ext cx="492635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8</xdr:col>
      <xdr:colOff>641210</xdr:colOff>
      <xdr:row>3</xdr:row>
      <xdr:rowOff>43132</xdr:rowOff>
    </xdr:from>
    <xdr:to>
      <xdr:col>9</xdr:col>
      <xdr:colOff>327078</xdr:colOff>
      <xdr:row>4</xdr:row>
      <xdr:rowOff>151615</xdr:rowOff>
    </xdr:to>
    <xdr:sp macro="" textlink="">
      <xdr:nvSpPr>
        <xdr:cNvPr id="40" name="Rectangle 39"/>
        <xdr:cNvSpPr/>
      </xdr:nvSpPr>
      <xdr:spPr>
        <a:xfrm>
          <a:off x="6981050" y="591772"/>
          <a:ext cx="478348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9</xdr:col>
      <xdr:colOff>327447</xdr:colOff>
      <xdr:row>3</xdr:row>
      <xdr:rowOff>43132</xdr:rowOff>
    </xdr:from>
    <xdr:to>
      <xdr:col>10</xdr:col>
      <xdr:colOff>13314</xdr:colOff>
      <xdr:row>4</xdr:row>
      <xdr:rowOff>151615</xdr:rowOff>
    </xdr:to>
    <xdr:sp macro="" textlink="">
      <xdr:nvSpPr>
        <xdr:cNvPr id="41" name="Rectangle 40"/>
        <xdr:cNvSpPr/>
      </xdr:nvSpPr>
      <xdr:spPr>
        <a:xfrm>
          <a:off x="7459767" y="591772"/>
          <a:ext cx="478347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10</xdr:col>
      <xdr:colOff>34779</xdr:colOff>
      <xdr:row>3</xdr:row>
      <xdr:rowOff>43132</xdr:rowOff>
    </xdr:from>
    <xdr:to>
      <xdr:col>10</xdr:col>
      <xdr:colOff>456652</xdr:colOff>
      <xdr:row>4</xdr:row>
      <xdr:rowOff>151615</xdr:rowOff>
    </xdr:to>
    <xdr:sp macro="" textlink="">
      <xdr:nvSpPr>
        <xdr:cNvPr id="42" name="Rectangle 41"/>
        <xdr:cNvSpPr/>
      </xdr:nvSpPr>
      <xdr:spPr>
        <a:xfrm>
          <a:off x="7959579" y="591772"/>
          <a:ext cx="421873" cy="29136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544819</xdr:colOff>
      <xdr:row>24</xdr:row>
      <xdr:rowOff>35504</xdr:rowOff>
    </xdr:to>
    <xdr:sp macro="" textlink="">
      <xdr:nvSpPr>
        <xdr:cNvPr id="107" name="Zone de texte 2"/>
        <xdr:cNvSpPr txBox="1">
          <a:spLocks noChangeArrowheads="1"/>
        </xdr:cNvSpPr>
      </xdr:nvSpPr>
      <xdr:spPr bwMode="auto">
        <a:xfrm>
          <a:off x="792480" y="4023360"/>
          <a:ext cx="1337299" cy="401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alibri"/>
              <a:ea typeface="Calibri"/>
              <a:cs typeface="Times New Roman"/>
            </a:rPr>
            <a:t>20 MHz channels</a:t>
          </a:r>
          <a:endParaRPr lang="en-GB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24</xdr:row>
      <xdr:rowOff>35504</xdr:rowOff>
    </xdr:from>
    <xdr:to>
      <xdr:col>2</xdr:col>
      <xdr:colOff>544819</xdr:colOff>
      <xdr:row>26</xdr:row>
      <xdr:rowOff>71007</xdr:rowOff>
    </xdr:to>
    <xdr:sp macro="" textlink="">
      <xdr:nvSpPr>
        <xdr:cNvPr id="108" name="Zone de texte 2"/>
        <xdr:cNvSpPr txBox="1">
          <a:spLocks noChangeArrowheads="1"/>
        </xdr:cNvSpPr>
      </xdr:nvSpPr>
      <xdr:spPr bwMode="auto">
        <a:xfrm>
          <a:off x="792480" y="4424624"/>
          <a:ext cx="1337299" cy="401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alibri"/>
              <a:ea typeface="Calibri"/>
              <a:cs typeface="Times New Roman"/>
            </a:rPr>
            <a:t>40 MHz channels</a:t>
          </a:r>
          <a:endParaRPr lang="en-GB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26</xdr:row>
      <xdr:rowOff>71007</xdr:rowOff>
    </xdr:from>
    <xdr:to>
      <xdr:col>2</xdr:col>
      <xdr:colOff>544819</xdr:colOff>
      <xdr:row>28</xdr:row>
      <xdr:rowOff>106510</xdr:rowOff>
    </xdr:to>
    <xdr:sp macro="" textlink="">
      <xdr:nvSpPr>
        <xdr:cNvPr id="109" name="Zone de texte 2"/>
        <xdr:cNvSpPr txBox="1">
          <a:spLocks noChangeArrowheads="1"/>
        </xdr:cNvSpPr>
      </xdr:nvSpPr>
      <xdr:spPr bwMode="auto">
        <a:xfrm>
          <a:off x="792480" y="4825887"/>
          <a:ext cx="1337299" cy="4012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alibri"/>
              <a:ea typeface="Calibri"/>
              <a:cs typeface="Times New Roman"/>
            </a:rPr>
            <a:t>80 MHz channels</a:t>
          </a:r>
          <a:endParaRPr lang="en-GB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28</xdr:row>
      <xdr:rowOff>106509</xdr:rowOff>
    </xdr:from>
    <xdr:to>
      <xdr:col>2</xdr:col>
      <xdr:colOff>602133</xdr:colOff>
      <xdr:row>30</xdr:row>
      <xdr:rowOff>142013</xdr:rowOff>
    </xdr:to>
    <xdr:sp macro="" textlink="">
      <xdr:nvSpPr>
        <xdr:cNvPr id="110" name="Zone de texte 2"/>
        <xdr:cNvSpPr txBox="1">
          <a:spLocks noChangeArrowheads="1"/>
        </xdr:cNvSpPr>
      </xdr:nvSpPr>
      <xdr:spPr bwMode="auto">
        <a:xfrm>
          <a:off x="792480" y="5227149"/>
          <a:ext cx="1394613" cy="401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fr-FR" sz="1100">
              <a:effectLst/>
              <a:latin typeface="Calibri"/>
              <a:ea typeface="Calibri"/>
              <a:cs typeface="Times New Roman"/>
            </a:rPr>
            <a:t>160 MHz channels</a:t>
          </a:r>
          <a:endParaRPr lang="en-GB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2</xdr:col>
      <xdr:colOff>611686</xdr:colOff>
      <xdr:row>22</xdr:row>
      <xdr:rowOff>40945</xdr:rowOff>
    </xdr:from>
    <xdr:to>
      <xdr:col>3</xdr:col>
      <xdr:colOff>334605</xdr:colOff>
      <xdr:row>23</xdr:row>
      <xdr:rowOff>152739</xdr:rowOff>
    </xdr:to>
    <xdr:sp macro="" textlink="">
      <xdr:nvSpPr>
        <xdr:cNvPr id="112" name="Rectangle 111"/>
        <xdr:cNvSpPr/>
      </xdr:nvSpPr>
      <xdr:spPr>
        <a:xfrm>
          <a:off x="2196646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3</xdr:col>
      <xdr:colOff>335015</xdr:colOff>
      <xdr:row>22</xdr:row>
      <xdr:rowOff>40945</xdr:rowOff>
    </xdr:from>
    <xdr:to>
      <xdr:col>4</xdr:col>
      <xdr:colOff>57934</xdr:colOff>
      <xdr:row>23</xdr:row>
      <xdr:rowOff>152739</xdr:rowOff>
    </xdr:to>
    <xdr:sp macro="" textlink="">
      <xdr:nvSpPr>
        <xdr:cNvPr id="113" name="Rectangle 112"/>
        <xdr:cNvSpPr/>
      </xdr:nvSpPr>
      <xdr:spPr>
        <a:xfrm>
          <a:off x="271245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4</xdr:col>
      <xdr:colOff>58346</xdr:colOff>
      <xdr:row>22</xdr:row>
      <xdr:rowOff>40945</xdr:rowOff>
    </xdr:from>
    <xdr:to>
      <xdr:col>4</xdr:col>
      <xdr:colOff>573745</xdr:colOff>
      <xdr:row>23</xdr:row>
      <xdr:rowOff>152739</xdr:rowOff>
    </xdr:to>
    <xdr:sp macro="" textlink="">
      <xdr:nvSpPr>
        <xdr:cNvPr id="114" name="Rectangle 113"/>
        <xdr:cNvSpPr/>
      </xdr:nvSpPr>
      <xdr:spPr>
        <a:xfrm>
          <a:off x="3228266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4</xdr:col>
      <xdr:colOff>574155</xdr:colOff>
      <xdr:row>22</xdr:row>
      <xdr:rowOff>40945</xdr:rowOff>
    </xdr:from>
    <xdr:to>
      <xdr:col>5</xdr:col>
      <xdr:colOff>297074</xdr:colOff>
      <xdr:row>23</xdr:row>
      <xdr:rowOff>152739</xdr:rowOff>
    </xdr:to>
    <xdr:sp macro="" textlink="">
      <xdr:nvSpPr>
        <xdr:cNvPr id="115" name="Rectangle 114"/>
        <xdr:cNvSpPr/>
      </xdr:nvSpPr>
      <xdr:spPr>
        <a:xfrm>
          <a:off x="374407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5</xdr:col>
      <xdr:colOff>297485</xdr:colOff>
      <xdr:row>22</xdr:row>
      <xdr:rowOff>40945</xdr:rowOff>
    </xdr:from>
    <xdr:to>
      <xdr:col>6</xdr:col>
      <xdr:colOff>20404</xdr:colOff>
      <xdr:row>23</xdr:row>
      <xdr:rowOff>152739</xdr:rowOff>
    </xdr:to>
    <xdr:sp macro="" textlink="">
      <xdr:nvSpPr>
        <xdr:cNvPr id="116" name="Rectangle 115"/>
        <xdr:cNvSpPr/>
      </xdr:nvSpPr>
      <xdr:spPr>
        <a:xfrm>
          <a:off x="425988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6</xdr:col>
      <xdr:colOff>20815</xdr:colOff>
      <xdr:row>22</xdr:row>
      <xdr:rowOff>40945</xdr:rowOff>
    </xdr:from>
    <xdr:to>
      <xdr:col>6</xdr:col>
      <xdr:colOff>536214</xdr:colOff>
      <xdr:row>23</xdr:row>
      <xdr:rowOff>152739</xdr:rowOff>
    </xdr:to>
    <xdr:sp macro="" textlink="">
      <xdr:nvSpPr>
        <xdr:cNvPr id="117" name="Rectangle 116"/>
        <xdr:cNvSpPr/>
      </xdr:nvSpPr>
      <xdr:spPr>
        <a:xfrm>
          <a:off x="477569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4</xdr:col>
      <xdr:colOff>53340</xdr:colOff>
      <xdr:row>24</xdr:row>
      <xdr:rowOff>68130</xdr:rowOff>
    </xdr:from>
    <xdr:to>
      <xdr:col>5</xdr:col>
      <xdr:colOff>327846</xdr:colOff>
      <xdr:row>25</xdr:row>
      <xdr:rowOff>179924</xdr:rowOff>
    </xdr:to>
    <xdr:sp macro="" textlink="">
      <xdr:nvSpPr>
        <xdr:cNvPr id="118" name="Rectangle 117"/>
        <xdr:cNvSpPr/>
      </xdr:nvSpPr>
      <xdr:spPr>
        <a:xfrm>
          <a:off x="3223260" y="4457250"/>
          <a:ext cx="1066986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5</xdr:col>
      <xdr:colOff>287933</xdr:colOff>
      <xdr:row>26</xdr:row>
      <xdr:rowOff>98558</xdr:rowOff>
    </xdr:from>
    <xdr:to>
      <xdr:col>7</xdr:col>
      <xdr:colOff>765974</xdr:colOff>
      <xdr:row>28</xdr:row>
      <xdr:rowOff>27472</xdr:rowOff>
    </xdr:to>
    <xdr:sp macro="" textlink="">
      <xdr:nvSpPr>
        <xdr:cNvPr id="119" name="Rectangle 118"/>
        <xdr:cNvSpPr/>
      </xdr:nvSpPr>
      <xdr:spPr>
        <a:xfrm>
          <a:off x="4250333" y="4853438"/>
          <a:ext cx="2063001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6</xdr:col>
      <xdr:colOff>557553</xdr:colOff>
      <xdr:row>24</xdr:row>
      <xdr:rowOff>68130</xdr:rowOff>
    </xdr:from>
    <xdr:to>
      <xdr:col>8</xdr:col>
      <xdr:colOff>4093</xdr:colOff>
      <xdr:row>25</xdr:row>
      <xdr:rowOff>179924</xdr:rowOff>
    </xdr:to>
    <xdr:sp macro="" textlink="">
      <xdr:nvSpPr>
        <xdr:cNvPr id="120" name="Rectangle 119"/>
        <xdr:cNvSpPr/>
      </xdr:nvSpPr>
      <xdr:spPr>
        <a:xfrm>
          <a:off x="5312433" y="4457250"/>
          <a:ext cx="1031500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6</xdr:col>
      <xdr:colOff>536625</xdr:colOff>
      <xdr:row>22</xdr:row>
      <xdr:rowOff>40945</xdr:rowOff>
    </xdr:from>
    <xdr:to>
      <xdr:col>7</xdr:col>
      <xdr:colOff>259544</xdr:colOff>
      <xdr:row>23</xdr:row>
      <xdr:rowOff>152739</xdr:rowOff>
    </xdr:to>
    <xdr:sp macro="" textlink="">
      <xdr:nvSpPr>
        <xdr:cNvPr id="121" name="Rectangle 120"/>
        <xdr:cNvSpPr/>
      </xdr:nvSpPr>
      <xdr:spPr>
        <a:xfrm>
          <a:off x="529150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7</xdr:col>
      <xdr:colOff>259955</xdr:colOff>
      <xdr:row>22</xdr:row>
      <xdr:rowOff>40945</xdr:rowOff>
    </xdr:from>
    <xdr:to>
      <xdr:col>7</xdr:col>
      <xdr:colOff>775354</xdr:colOff>
      <xdr:row>23</xdr:row>
      <xdr:rowOff>152739</xdr:rowOff>
    </xdr:to>
    <xdr:sp macro="" textlink="">
      <xdr:nvSpPr>
        <xdr:cNvPr id="122" name="Rectangle 121"/>
        <xdr:cNvSpPr/>
      </xdr:nvSpPr>
      <xdr:spPr>
        <a:xfrm>
          <a:off x="580731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8</xdr:col>
      <xdr:colOff>4213</xdr:colOff>
      <xdr:row>24</xdr:row>
      <xdr:rowOff>68130</xdr:rowOff>
    </xdr:from>
    <xdr:to>
      <xdr:col>9</xdr:col>
      <xdr:colOff>243233</xdr:colOff>
      <xdr:row>25</xdr:row>
      <xdr:rowOff>179924</xdr:rowOff>
    </xdr:to>
    <xdr:sp macro="" textlink="">
      <xdr:nvSpPr>
        <xdr:cNvPr id="123" name="Rectangle 122"/>
        <xdr:cNvSpPr/>
      </xdr:nvSpPr>
      <xdr:spPr>
        <a:xfrm>
          <a:off x="6344053" y="4457250"/>
          <a:ext cx="1031500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7</xdr:col>
      <xdr:colOff>785316</xdr:colOff>
      <xdr:row>22</xdr:row>
      <xdr:rowOff>40945</xdr:rowOff>
    </xdr:from>
    <xdr:to>
      <xdr:col>8</xdr:col>
      <xdr:colOff>508235</xdr:colOff>
      <xdr:row>23</xdr:row>
      <xdr:rowOff>152739</xdr:rowOff>
    </xdr:to>
    <xdr:sp macro="" textlink="">
      <xdr:nvSpPr>
        <xdr:cNvPr id="124" name="Rectangle 123"/>
        <xdr:cNvSpPr/>
      </xdr:nvSpPr>
      <xdr:spPr>
        <a:xfrm>
          <a:off x="6332676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8</xdr:col>
      <xdr:colOff>508647</xdr:colOff>
      <xdr:row>22</xdr:row>
      <xdr:rowOff>40945</xdr:rowOff>
    </xdr:from>
    <xdr:to>
      <xdr:col>9</xdr:col>
      <xdr:colOff>231566</xdr:colOff>
      <xdr:row>23</xdr:row>
      <xdr:rowOff>152739</xdr:rowOff>
    </xdr:to>
    <xdr:sp macro="" textlink="">
      <xdr:nvSpPr>
        <xdr:cNvPr id="125" name="Rectangle 124"/>
        <xdr:cNvSpPr/>
      </xdr:nvSpPr>
      <xdr:spPr>
        <a:xfrm>
          <a:off x="6848487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9</xdr:col>
      <xdr:colOff>231976</xdr:colOff>
      <xdr:row>22</xdr:row>
      <xdr:rowOff>40945</xdr:rowOff>
    </xdr:from>
    <xdr:to>
      <xdr:col>9</xdr:col>
      <xdr:colOff>747375</xdr:colOff>
      <xdr:row>23</xdr:row>
      <xdr:rowOff>152739</xdr:rowOff>
    </xdr:to>
    <xdr:sp macro="" textlink="">
      <xdr:nvSpPr>
        <xdr:cNvPr id="126" name="Rectangle 125"/>
        <xdr:cNvSpPr/>
      </xdr:nvSpPr>
      <xdr:spPr>
        <a:xfrm>
          <a:off x="7364296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9</xdr:col>
      <xdr:colOff>747787</xdr:colOff>
      <xdr:row>22</xdr:row>
      <xdr:rowOff>40945</xdr:rowOff>
    </xdr:from>
    <xdr:to>
      <xdr:col>10</xdr:col>
      <xdr:colOff>470706</xdr:colOff>
      <xdr:row>23</xdr:row>
      <xdr:rowOff>152739</xdr:rowOff>
    </xdr:to>
    <xdr:sp macro="" textlink="">
      <xdr:nvSpPr>
        <xdr:cNvPr id="127" name="Rectangle 126"/>
        <xdr:cNvSpPr/>
      </xdr:nvSpPr>
      <xdr:spPr>
        <a:xfrm>
          <a:off x="7880107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2</xdr:col>
      <xdr:colOff>594360</xdr:colOff>
      <xdr:row>24</xdr:row>
      <xdr:rowOff>68130</xdr:rowOff>
    </xdr:from>
    <xdr:to>
      <xdr:col>4</xdr:col>
      <xdr:colOff>88706</xdr:colOff>
      <xdr:row>25</xdr:row>
      <xdr:rowOff>179924</xdr:rowOff>
    </xdr:to>
    <xdr:sp macro="" textlink="">
      <xdr:nvSpPr>
        <xdr:cNvPr id="128" name="Rectangle 127"/>
        <xdr:cNvSpPr/>
      </xdr:nvSpPr>
      <xdr:spPr>
        <a:xfrm>
          <a:off x="2179320" y="4457250"/>
          <a:ext cx="1079306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5</xdr:col>
      <xdr:colOff>327965</xdr:colOff>
      <xdr:row>24</xdr:row>
      <xdr:rowOff>68130</xdr:rowOff>
    </xdr:from>
    <xdr:to>
      <xdr:col>6</xdr:col>
      <xdr:colOff>566985</xdr:colOff>
      <xdr:row>25</xdr:row>
      <xdr:rowOff>179924</xdr:rowOff>
    </xdr:to>
    <xdr:sp macro="" textlink="">
      <xdr:nvSpPr>
        <xdr:cNvPr id="129" name="Rectangle 128"/>
        <xdr:cNvSpPr/>
      </xdr:nvSpPr>
      <xdr:spPr>
        <a:xfrm>
          <a:off x="4290365" y="4457250"/>
          <a:ext cx="1031500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2</xdr:col>
      <xdr:colOff>602133</xdr:colOff>
      <xdr:row>26</xdr:row>
      <xdr:rowOff>98558</xdr:rowOff>
    </xdr:from>
    <xdr:to>
      <xdr:col>5</xdr:col>
      <xdr:colOff>286991</xdr:colOff>
      <xdr:row>28</xdr:row>
      <xdr:rowOff>27472</xdr:rowOff>
    </xdr:to>
    <xdr:sp macro="" textlink="">
      <xdr:nvSpPr>
        <xdr:cNvPr id="130" name="Rectangle 129"/>
        <xdr:cNvSpPr/>
      </xdr:nvSpPr>
      <xdr:spPr>
        <a:xfrm>
          <a:off x="2187093" y="4853438"/>
          <a:ext cx="2062298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2</xdr:col>
      <xdr:colOff>602133</xdr:colOff>
      <xdr:row>28</xdr:row>
      <xdr:rowOff>133350</xdr:rowOff>
    </xdr:from>
    <xdr:to>
      <xdr:col>7</xdr:col>
      <xdr:colOff>765735</xdr:colOff>
      <xdr:row>30</xdr:row>
      <xdr:rowOff>62264</xdr:rowOff>
    </xdr:to>
    <xdr:sp macro="" textlink="">
      <xdr:nvSpPr>
        <xdr:cNvPr id="131" name="Rectangle 130"/>
        <xdr:cNvSpPr/>
      </xdr:nvSpPr>
      <xdr:spPr>
        <a:xfrm>
          <a:off x="2187093" y="5253990"/>
          <a:ext cx="4126002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7</xdr:col>
      <xdr:colOff>766213</xdr:colOff>
      <xdr:row>26</xdr:row>
      <xdr:rowOff>98558</xdr:rowOff>
    </xdr:from>
    <xdr:to>
      <xdr:col>10</xdr:col>
      <xdr:colOff>451774</xdr:colOff>
      <xdr:row>28</xdr:row>
      <xdr:rowOff>27472</xdr:rowOff>
    </xdr:to>
    <xdr:sp macro="" textlink="">
      <xdr:nvSpPr>
        <xdr:cNvPr id="133" name="Rectangle 132"/>
        <xdr:cNvSpPr/>
      </xdr:nvSpPr>
      <xdr:spPr>
        <a:xfrm>
          <a:off x="6313573" y="4853438"/>
          <a:ext cx="2063001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9</xdr:col>
      <xdr:colOff>243352</xdr:colOff>
      <xdr:row>24</xdr:row>
      <xdr:rowOff>68130</xdr:rowOff>
    </xdr:from>
    <xdr:to>
      <xdr:col>10</xdr:col>
      <xdr:colOff>482372</xdr:colOff>
      <xdr:row>25</xdr:row>
      <xdr:rowOff>179924</xdr:rowOff>
    </xdr:to>
    <xdr:sp macro="" textlink="">
      <xdr:nvSpPr>
        <xdr:cNvPr id="134" name="Rectangle 133"/>
        <xdr:cNvSpPr/>
      </xdr:nvSpPr>
      <xdr:spPr>
        <a:xfrm>
          <a:off x="7375672" y="4457250"/>
          <a:ext cx="1031500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7</xdr:col>
      <xdr:colOff>784860</xdr:colOff>
      <xdr:row>28</xdr:row>
      <xdr:rowOff>133350</xdr:rowOff>
    </xdr:from>
    <xdr:to>
      <xdr:col>13</xdr:col>
      <xdr:colOff>155982</xdr:colOff>
      <xdr:row>30</xdr:row>
      <xdr:rowOff>62264</xdr:rowOff>
    </xdr:to>
    <xdr:sp macro="" textlink="">
      <xdr:nvSpPr>
        <xdr:cNvPr id="160" name="Rectangle 159"/>
        <xdr:cNvSpPr/>
      </xdr:nvSpPr>
      <xdr:spPr>
        <a:xfrm>
          <a:off x="6332220" y="5253990"/>
          <a:ext cx="4126002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13</xdr:col>
      <xdr:colOff>167640</xdr:colOff>
      <xdr:row>28</xdr:row>
      <xdr:rowOff>133350</xdr:rowOff>
    </xdr:from>
    <xdr:to>
      <xdr:col>18</xdr:col>
      <xdr:colOff>331242</xdr:colOff>
      <xdr:row>30</xdr:row>
      <xdr:rowOff>62264</xdr:rowOff>
    </xdr:to>
    <xdr:sp macro="" textlink="">
      <xdr:nvSpPr>
        <xdr:cNvPr id="161" name="Rectangle 160"/>
        <xdr:cNvSpPr/>
      </xdr:nvSpPr>
      <xdr:spPr>
        <a:xfrm>
          <a:off x="10469880" y="5253990"/>
          <a:ext cx="4126002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10</xdr:col>
      <xdr:colOff>461413</xdr:colOff>
      <xdr:row>26</xdr:row>
      <xdr:rowOff>98558</xdr:rowOff>
    </xdr:from>
    <xdr:to>
      <xdr:col>13</xdr:col>
      <xdr:colOff>146974</xdr:colOff>
      <xdr:row>28</xdr:row>
      <xdr:rowOff>27472</xdr:rowOff>
    </xdr:to>
    <xdr:sp macro="" textlink="">
      <xdr:nvSpPr>
        <xdr:cNvPr id="162" name="Rectangle 161"/>
        <xdr:cNvSpPr/>
      </xdr:nvSpPr>
      <xdr:spPr>
        <a:xfrm>
          <a:off x="8386213" y="4853438"/>
          <a:ext cx="2063001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13</xdr:col>
      <xdr:colOff>156613</xdr:colOff>
      <xdr:row>26</xdr:row>
      <xdr:rowOff>98558</xdr:rowOff>
    </xdr:from>
    <xdr:to>
      <xdr:col>15</xdr:col>
      <xdr:colOff>634654</xdr:colOff>
      <xdr:row>28</xdr:row>
      <xdr:rowOff>27472</xdr:rowOff>
    </xdr:to>
    <xdr:sp macro="" textlink="">
      <xdr:nvSpPr>
        <xdr:cNvPr id="163" name="Rectangle 162"/>
        <xdr:cNvSpPr/>
      </xdr:nvSpPr>
      <xdr:spPr>
        <a:xfrm>
          <a:off x="10458853" y="4853438"/>
          <a:ext cx="2063001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15</xdr:col>
      <xdr:colOff>644293</xdr:colOff>
      <xdr:row>26</xdr:row>
      <xdr:rowOff>98558</xdr:rowOff>
    </xdr:from>
    <xdr:to>
      <xdr:col>18</xdr:col>
      <xdr:colOff>329854</xdr:colOff>
      <xdr:row>28</xdr:row>
      <xdr:rowOff>27472</xdr:rowOff>
    </xdr:to>
    <xdr:sp macro="" textlink="">
      <xdr:nvSpPr>
        <xdr:cNvPr id="164" name="Rectangle 163"/>
        <xdr:cNvSpPr/>
      </xdr:nvSpPr>
      <xdr:spPr>
        <a:xfrm>
          <a:off x="12531493" y="4853438"/>
          <a:ext cx="2063001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11</xdr:col>
      <xdr:colOff>728906</xdr:colOff>
      <xdr:row>24</xdr:row>
      <xdr:rowOff>68130</xdr:rowOff>
    </xdr:from>
    <xdr:to>
      <xdr:col>13</xdr:col>
      <xdr:colOff>175446</xdr:colOff>
      <xdr:row>25</xdr:row>
      <xdr:rowOff>179924</xdr:rowOff>
    </xdr:to>
    <xdr:sp macro="" textlink="">
      <xdr:nvSpPr>
        <xdr:cNvPr id="165" name="Rectangle 164"/>
        <xdr:cNvSpPr/>
      </xdr:nvSpPr>
      <xdr:spPr>
        <a:xfrm>
          <a:off x="9446186" y="4457250"/>
          <a:ext cx="1031500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14</xdr:col>
      <xdr:colOff>405153</xdr:colOff>
      <xdr:row>24</xdr:row>
      <xdr:rowOff>68130</xdr:rowOff>
    </xdr:from>
    <xdr:to>
      <xdr:col>15</xdr:col>
      <xdr:colOff>644173</xdr:colOff>
      <xdr:row>25</xdr:row>
      <xdr:rowOff>179924</xdr:rowOff>
    </xdr:to>
    <xdr:sp macro="" textlink="">
      <xdr:nvSpPr>
        <xdr:cNvPr id="166" name="Rectangle 165"/>
        <xdr:cNvSpPr/>
      </xdr:nvSpPr>
      <xdr:spPr>
        <a:xfrm>
          <a:off x="11499873" y="4457250"/>
          <a:ext cx="1031500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15</xdr:col>
      <xdr:colOff>644293</xdr:colOff>
      <xdr:row>24</xdr:row>
      <xdr:rowOff>68130</xdr:rowOff>
    </xdr:from>
    <xdr:to>
      <xdr:col>17</xdr:col>
      <xdr:colOff>90833</xdr:colOff>
      <xdr:row>25</xdr:row>
      <xdr:rowOff>179924</xdr:rowOff>
    </xdr:to>
    <xdr:sp macro="" textlink="">
      <xdr:nvSpPr>
        <xdr:cNvPr id="167" name="Rectangle 166"/>
        <xdr:cNvSpPr/>
      </xdr:nvSpPr>
      <xdr:spPr>
        <a:xfrm>
          <a:off x="12531493" y="4457250"/>
          <a:ext cx="1031500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10</xdr:col>
      <xdr:colOff>489766</xdr:colOff>
      <xdr:row>24</xdr:row>
      <xdr:rowOff>68130</xdr:rowOff>
    </xdr:from>
    <xdr:to>
      <xdr:col>11</xdr:col>
      <xdr:colOff>728786</xdr:colOff>
      <xdr:row>25</xdr:row>
      <xdr:rowOff>179924</xdr:rowOff>
    </xdr:to>
    <xdr:sp macro="" textlink="">
      <xdr:nvSpPr>
        <xdr:cNvPr id="168" name="Rectangle 167"/>
        <xdr:cNvSpPr/>
      </xdr:nvSpPr>
      <xdr:spPr>
        <a:xfrm>
          <a:off x="8414566" y="4457250"/>
          <a:ext cx="1031500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13</xdr:col>
      <xdr:colOff>175565</xdr:colOff>
      <xdr:row>24</xdr:row>
      <xdr:rowOff>68130</xdr:rowOff>
    </xdr:from>
    <xdr:to>
      <xdr:col>14</xdr:col>
      <xdr:colOff>414585</xdr:colOff>
      <xdr:row>25</xdr:row>
      <xdr:rowOff>179924</xdr:rowOff>
    </xdr:to>
    <xdr:sp macro="" textlink="">
      <xdr:nvSpPr>
        <xdr:cNvPr id="169" name="Rectangle 168"/>
        <xdr:cNvSpPr/>
      </xdr:nvSpPr>
      <xdr:spPr>
        <a:xfrm>
          <a:off x="10477805" y="4457250"/>
          <a:ext cx="1031500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17</xdr:col>
      <xdr:colOff>90952</xdr:colOff>
      <xdr:row>24</xdr:row>
      <xdr:rowOff>68130</xdr:rowOff>
    </xdr:from>
    <xdr:to>
      <xdr:col>18</xdr:col>
      <xdr:colOff>329972</xdr:colOff>
      <xdr:row>25</xdr:row>
      <xdr:rowOff>179924</xdr:rowOff>
    </xdr:to>
    <xdr:sp macro="" textlink="">
      <xdr:nvSpPr>
        <xdr:cNvPr id="170" name="Rectangle 169"/>
        <xdr:cNvSpPr/>
      </xdr:nvSpPr>
      <xdr:spPr>
        <a:xfrm>
          <a:off x="13563112" y="4457250"/>
          <a:ext cx="1031500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10</xdr:col>
      <xdr:colOff>474526</xdr:colOff>
      <xdr:row>22</xdr:row>
      <xdr:rowOff>40945</xdr:rowOff>
    </xdr:from>
    <xdr:to>
      <xdr:col>11</xdr:col>
      <xdr:colOff>197445</xdr:colOff>
      <xdr:row>23</xdr:row>
      <xdr:rowOff>152739</xdr:rowOff>
    </xdr:to>
    <xdr:sp macro="" textlink="">
      <xdr:nvSpPr>
        <xdr:cNvPr id="171" name="Rectangle 170"/>
        <xdr:cNvSpPr/>
      </xdr:nvSpPr>
      <xdr:spPr>
        <a:xfrm>
          <a:off x="8399326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11</xdr:col>
      <xdr:colOff>197855</xdr:colOff>
      <xdr:row>22</xdr:row>
      <xdr:rowOff>40945</xdr:rowOff>
    </xdr:from>
    <xdr:to>
      <xdr:col>11</xdr:col>
      <xdr:colOff>713254</xdr:colOff>
      <xdr:row>23</xdr:row>
      <xdr:rowOff>152739</xdr:rowOff>
    </xdr:to>
    <xdr:sp macro="" textlink="">
      <xdr:nvSpPr>
        <xdr:cNvPr id="172" name="Rectangle 171"/>
        <xdr:cNvSpPr/>
      </xdr:nvSpPr>
      <xdr:spPr>
        <a:xfrm>
          <a:off x="891513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11</xdr:col>
      <xdr:colOff>713666</xdr:colOff>
      <xdr:row>22</xdr:row>
      <xdr:rowOff>40945</xdr:rowOff>
    </xdr:from>
    <xdr:to>
      <xdr:col>12</xdr:col>
      <xdr:colOff>436585</xdr:colOff>
      <xdr:row>23</xdr:row>
      <xdr:rowOff>152739</xdr:rowOff>
    </xdr:to>
    <xdr:sp macro="" textlink="">
      <xdr:nvSpPr>
        <xdr:cNvPr id="173" name="Rectangle 172"/>
        <xdr:cNvSpPr/>
      </xdr:nvSpPr>
      <xdr:spPr>
        <a:xfrm>
          <a:off x="9430946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12</xdr:col>
      <xdr:colOff>436995</xdr:colOff>
      <xdr:row>22</xdr:row>
      <xdr:rowOff>40945</xdr:rowOff>
    </xdr:from>
    <xdr:to>
      <xdr:col>13</xdr:col>
      <xdr:colOff>159914</xdr:colOff>
      <xdr:row>23</xdr:row>
      <xdr:rowOff>152739</xdr:rowOff>
    </xdr:to>
    <xdr:sp macro="" textlink="">
      <xdr:nvSpPr>
        <xdr:cNvPr id="174" name="Rectangle 173"/>
        <xdr:cNvSpPr/>
      </xdr:nvSpPr>
      <xdr:spPr>
        <a:xfrm>
          <a:off x="994675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13</xdr:col>
      <xdr:colOff>160325</xdr:colOff>
      <xdr:row>22</xdr:row>
      <xdr:rowOff>40945</xdr:rowOff>
    </xdr:from>
    <xdr:to>
      <xdr:col>13</xdr:col>
      <xdr:colOff>675724</xdr:colOff>
      <xdr:row>23</xdr:row>
      <xdr:rowOff>152739</xdr:rowOff>
    </xdr:to>
    <xdr:sp macro="" textlink="">
      <xdr:nvSpPr>
        <xdr:cNvPr id="175" name="Rectangle 174"/>
        <xdr:cNvSpPr/>
      </xdr:nvSpPr>
      <xdr:spPr>
        <a:xfrm>
          <a:off x="1046256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13</xdr:col>
      <xdr:colOff>676135</xdr:colOff>
      <xdr:row>22</xdr:row>
      <xdr:rowOff>40945</xdr:rowOff>
    </xdr:from>
    <xdr:to>
      <xdr:col>14</xdr:col>
      <xdr:colOff>399054</xdr:colOff>
      <xdr:row>23</xdr:row>
      <xdr:rowOff>152739</xdr:rowOff>
    </xdr:to>
    <xdr:sp macro="" textlink="">
      <xdr:nvSpPr>
        <xdr:cNvPr id="176" name="Rectangle 175"/>
        <xdr:cNvSpPr/>
      </xdr:nvSpPr>
      <xdr:spPr>
        <a:xfrm>
          <a:off x="1097837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14</xdr:col>
      <xdr:colOff>399465</xdr:colOff>
      <xdr:row>22</xdr:row>
      <xdr:rowOff>40945</xdr:rowOff>
    </xdr:from>
    <xdr:to>
      <xdr:col>15</xdr:col>
      <xdr:colOff>122384</xdr:colOff>
      <xdr:row>23</xdr:row>
      <xdr:rowOff>152739</xdr:rowOff>
    </xdr:to>
    <xdr:sp macro="" textlink="">
      <xdr:nvSpPr>
        <xdr:cNvPr id="177" name="Rectangle 176"/>
        <xdr:cNvSpPr/>
      </xdr:nvSpPr>
      <xdr:spPr>
        <a:xfrm>
          <a:off x="1149418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15</xdr:col>
      <xdr:colOff>122795</xdr:colOff>
      <xdr:row>22</xdr:row>
      <xdr:rowOff>40945</xdr:rowOff>
    </xdr:from>
    <xdr:to>
      <xdr:col>15</xdr:col>
      <xdr:colOff>638194</xdr:colOff>
      <xdr:row>23</xdr:row>
      <xdr:rowOff>152739</xdr:rowOff>
    </xdr:to>
    <xdr:sp macro="" textlink="">
      <xdr:nvSpPr>
        <xdr:cNvPr id="178" name="Rectangle 177"/>
        <xdr:cNvSpPr/>
      </xdr:nvSpPr>
      <xdr:spPr>
        <a:xfrm>
          <a:off x="12009995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15</xdr:col>
      <xdr:colOff>648156</xdr:colOff>
      <xdr:row>22</xdr:row>
      <xdr:rowOff>40945</xdr:rowOff>
    </xdr:from>
    <xdr:to>
      <xdr:col>16</xdr:col>
      <xdr:colOff>371075</xdr:colOff>
      <xdr:row>23</xdr:row>
      <xdr:rowOff>152739</xdr:rowOff>
    </xdr:to>
    <xdr:sp macro="" textlink="">
      <xdr:nvSpPr>
        <xdr:cNvPr id="179" name="Rectangle 178"/>
        <xdr:cNvSpPr/>
      </xdr:nvSpPr>
      <xdr:spPr>
        <a:xfrm>
          <a:off x="12535356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16</xdr:col>
      <xdr:colOff>371487</xdr:colOff>
      <xdr:row>22</xdr:row>
      <xdr:rowOff>40945</xdr:rowOff>
    </xdr:from>
    <xdr:to>
      <xdr:col>17</xdr:col>
      <xdr:colOff>94406</xdr:colOff>
      <xdr:row>23</xdr:row>
      <xdr:rowOff>152739</xdr:rowOff>
    </xdr:to>
    <xdr:sp macro="" textlink="">
      <xdr:nvSpPr>
        <xdr:cNvPr id="180" name="Rectangle 179"/>
        <xdr:cNvSpPr/>
      </xdr:nvSpPr>
      <xdr:spPr>
        <a:xfrm>
          <a:off x="13051167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17</xdr:col>
      <xdr:colOff>94816</xdr:colOff>
      <xdr:row>22</xdr:row>
      <xdr:rowOff>40945</xdr:rowOff>
    </xdr:from>
    <xdr:to>
      <xdr:col>17</xdr:col>
      <xdr:colOff>610215</xdr:colOff>
      <xdr:row>23</xdr:row>
      <xdr:rowOff>152739</xdr:rowOff>
    </xdr:to>
    <xdr:sp macro="" textlink="">
      <xdr:nvSpPr>
        <xdr:cNvPr id="181" name="Rectangle 180"/>
        <xdr:cNvSpPr/>
      </xdr:nvSpPr>
      <xdr:spPr>
        <a:xfrm>
          <a:off x="13566976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17</xdr:col>
      <xdr:colOff>610627</xdr:colOff>
      <xdr:row>22</xdr:row>
      <xdr:rowOff>40945</xdr:rowOff>
    </xdr:from>
    <xdr:to>
      <xdr:col>18</xdr:col>
      <xdr:colOff>333546</xdr:colOff>
      <xdr:row>23</xdr:row>
      <xdr:rowOff>152739</xdr:rowOff>
    </xdr:to>
    <xdr:sp macro="" textlink="">
      <xdr:nvSpPr>
        <xdr:cNvPr id="182" name="Rectangle 181"/>
        <xdr:cNvSpPr/>
      </xdr:nvSpPr>
      <xdr:spPr>
        <a:xfrm>
          <a:off x="14082787" y="4064305"/>
          <a:ext cx="515399" cy="2946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="130" zoomScaleNormal="130" workbookViewId="0">
      <selection activeCell="I31" sqref="I31"/>
    </sheetView>
  </sheetViews>
  <sheetFormatPr defaultColWidth="11.5703125" defaultRowHeight="15"/>
  <cols>
    <col min="1" max="1" width="30.7109375" customWidth="1"/>
    <col min="8" max="8" width="12.7109375" customWidth="1"/>
    <col min="9" max="9" width="13.85546875" customWidth="1"/>
    <col min="10" max="10" width="12.5703125" bestFit="1" customWidth="1"/>
  </cols>
  <sheetData>
    <row r="1" spans="1:8">
      <c r="A1" s="22" t="s">
        <v>26</v>
      </c>
      <c r="B1" s="22" t="s">
        <v>27</v>
      </c>
    </row>
    <row r="2" spans="1:8">
      <c r="A2" s="23"/>
      <c r="B2" s="1" t="s">
        <v>1</v>
      </c>
      <c r="C2">
        <v>19</v>
      </c>
      <c r="D2" t="s">
        <v>2</v>
      </c>
    </row>
    <row r="3" spans="1:8">
      <c r="A3" s="2"/>
      <c r="B3" s="3"/>
      <c r="C3" s="3"/>
      <c r="D3" s="4" t="s">
        <v>3</v>
      </c>
      <c r="E3" s="3">
        <v>10000</v>
      </c>
      <c r="G3" t="s">
        <v>4</v>
      </c>
    </row>
    <row r="4" spans="1:8">
      <c r="A4" s="1"/>
      <c r="B4" s="1" t="s">
        <v>5</v>
      </c>
      <c r="C4" s="5">
        <v>160</v>
      </c>
      <c r="D4">
        <v>80</v>
      </c>
      <c r="E4">
        <v>40</v>
      </c>
      <c r="F4">
        <v>20</v>
      </c>
    </row>
    <row r="5" spans="1:8">
      <c r="A5" s="1"/>
      <c r="B5" s="1" t="s">
        <v>6</v>
      </c>
      <c r="C5" s="6">
        <v>0.15</v>
      </c>
      <c r="D5" s="6">
        <v>0.5</v>
      </c>
      <c r="E5" s="6">
        <v>0.25</v>
      </c>
      <c r="F5" s="6">
        <v>0.1</v>
      </c>
      <c r="G5" s="6">
        <f>SUM(C5:F5)</f>
        <v>1</v>
      </c>
    </row>
    <row r="6" spans="1:8">
      <c r="A6" s="1"/>
      <c r="B6" s="1" t="s">
        <v>7</v>
      </c>
      <c r="C6" s="7">
        <f>$E$3*C5</f>
        <v>1500</v>
      </c>
      <c r="D6" s="7">
        <f>$E$3*D5</f>
        <v>5000</v>
      </c>
      <c r="E6" s="7">
        <f>$E$3*E5</f>
        <v>2500</v>
      </c>
      <c r="F6" s="7">
        <f>$E$3*F5</f>
        <v>1000</v>
      </c>
      <c r="G6" s="8">
        <f>SUM(C6:F6)</f>
        <v>10000</v>
      </c>
    </row>
    <row r="7" spans="1:8">
      <c r="A7" s="1"/>
      <c r="B7" s="1" t="s">
        <v>8</v>
      </c>
      <c r="C7">
        <v>4</v>
      </c>
      <c r="D7">
        <v>9</v>
      </c>
      <c r="E7">
        <v>18</v>
      </c>
      <c r="F7">
        <v>37</v>
      </c>
    </row>
    <row r="8" spans="1:8">
      <c r="A8" s="1"/>
      <c r="B8" s="1" t="s">
        <v>9</v>
      </c>
      <c r="C8" s="7">
        <f>C6/C7</f>
        <v>375</v>
      </c>
      <c r="D8" s="7">
        <f>D6/D7</f>
        <v>555.55555555555554</v>
      </c>
      <c r="E8" s="7">
        <f>E6/E7</f>
        <v>138.88888888888889</v>
      </c>
      <c r="F8" s="7">
        <f>F6/F7</f>
        <v>27.027027027027028</v>
      </c>
    </row>
    <row r="9" spans="1:8">
      <c r="A9" s="29" t="s">
        <v>28</v>
      </c>
      <c r="B9" s="10"/>
    </row>
    <row r="10" spans="1:8">
      <c r="A10" s="30"/>
      <c r="B10" s="30" t="s">
        <v>31</v>
      </c>
      <c r="C10" s="22">
        <v>1</v>
      </c>
      <c r="D10" s="22">
        <v>1</v>
      </c>
      <c r="E10" s="22">
        <v>2</v>
      </c>
      <c r="F10" s="22">
        <v>3</v>
      </c>
    </row>
    <row r="11" spans="1:8">
      <c r="A11" s="11"/>
      <c r="B11" s="11" t="s">
        <v>11</v>
      </c>
      <c r="C11" s="12">
        <f>C10*C8</f>
        <v>375</v>
      </c>
      <c r="D11" s="12">
        <f>D10*D8</f>
        <v>555.55555555555554</v>
      </c>
      <c r="E11" s="12">
        <f>E10*E8</f>
        <v>277.77777777777777</v>
      </c>
      <c r="F11" s="12">
        <f>F10*F8</f>
        <v>81.081081081081081</v>
      </c>
      <c r="G11" s="13">
        <f>SUM(C11:F11)</f>
        <v>1289.4144144144143</v>
      </c>
      <c r="H11" s="31" t="s">
        <v>33</v>
      </c>
    </row>
    <row r="12" spans="1:8">
      <c r="A12" s="1"/>
      <c r="B12" s="20" t="s">
        <v>24</v>
      </c>
      <c r="D12" s="24"/>
      <c r="E12" s="25"/>
      <c r="F12" s="27" t="s">
        <v>25</v>
      </c>
      <c r="G12" s="28">
        <f>+G11/G6</f>
        <v>0.12894144144144143</v>
      </c>
      <c r="H12" s="32">
        <f>+G12*0.0265</f>
        <v>3.4169481981981978E-3</v>
      </c>
    </row>
    <row r="13" spans="1:8">
      <c r="A13" s="1" t="s">
        <v>12</v>
      </c>
      <c r="B13">
        <v>1</v>
      </c>
      <c r="C13" s="14">
        <f>10*LOG(40/160)</f>
        <v>-6.0205999132796242</v>
      </c>
      <c r="D13" s="21">
        <f>10*LOG(40/80)</f>
        <v>-3.0102999566398121</v>
      </c>
      <c r="E13" s="14">
        <f>10*LOG(30/40)</f>
        <v>-1.2493873660829995</v>
      </c>
      <c r="F13" s="14">
        <v>-3</v>
      </c>
    </row>
    <row r="14" spans="1:8">
      <c r="A14" s="1"/>
      <c r="B14">
        <v>2</v>
      </c>
      <c r="C14" s="14"/>
      <c r="D14" s="21"/>
      <c r="E14" s="14">
        <f>10*LOG(10/40)</f>
        <v>-6.0205999132796242</v>
      </c>
      <c r="F14" s="14">
        <v>0</v>
      </c>
    </row>
    <row r="15" spans="1:8">
      <c r="A15" s="1"/>
      <c r="B15">
        <v>3</v>
      </c>
      <c r="C15" s="14"/>
      <c r="D15" s="14"/>
      <c r="E15" s="14"/>
      <c r="F15" s="14">
        <v>-3</v>
      </c>
    </row>
    <row r="16" spans="1:8">
      <c r="A16" s="1"/>
      <c r="B16">
        <v>4</v>
      </c>
      <c r="C16" s="14"/>
      <c r="D16" s="14"/>
      <c r="E16" s="14"/>
      <c r="F16" s="14"/>
    </row>
    <row r="17" spans="1:7">
      <c r="A17" s="1"/>
      <c r="B17">
        <v>5</v>
      </c>
      <c r="C17" s="14"/>
      <c r="D17" s="14"/>
      <c r="E17" s="14"/>
      <c r="F17" s="14"/>
    </row>
    <row r="18" spans="1:7">
      <c r="A18" s="1"/>
      <c r="B18">
        <v>6</v>
      </c>
      <c r="C18" s="14"/>
      <c r="D18" s="14"/>
      <c r="E18" s="14"/>
      <c r="F18" s="14"/>
    </row>
    <row r="19" spans="1:7">
      <c r="A19" s="1"/>
      <c r="B19" t="s">
        <v>13</v>
      </c>
      <c r="C19" s="14">
        <f>C13</f>
        <v>-6.0205999132796242</v>
      </c>
      <c r="D19" s="14">
        <f>D13</f>
        <v>-3.0102999566398121</v>
      </c>
      <c r="E19" s="14">
        <f>10*LOG((10^(E13/10)+10^(E14/10))/E10)</f>
        <v>-3.010299956639813</v>
      </c>
      <c r="F19" s="14">
        <f>10*LOG((10^(F13/10)+10^(F14/10)+10^(F15/10))/F10)</f>
        <v>-1.7557595587476749</v>
      </c>
    </row>
    <row r="20" spans="1:7">
      <c r="A20" s="1"/>
      <c r="B20" s="15" t="s">
        <v>14</v>
      </c>
      <c r="C20" s="16">
        <f>C19+10*LOG(C11)+$C$2</f>
        <v>38.719712763997563</v>
      </c>
      <c r="D20" s="16">
        <f>D19+10*LOG(D11)+$C$2</f>
        <v>43.436974992327123</v>
      </c>
      <c r="E20" s="16">
        <f>E19+10*LOG(E11)+$C$2</f>
        <v>40.42667503568731</v>
      </c>
      <c r="F20" s="16">
        <f>F19+10*LOG(F11)+$C$2</f>
        <v>36.333435747778999</v>
      </c>
      <c r="G20" s="17">
        <f>10*LOG(10^(C20/10)+10^(D20/10)+10^(E20/10)+10^(F20/10))</f>
        <v>46.516907920708064</v>
      </c>
    </row>
    <row r="21" spans="1:7">
      <c r="A21" s="1"/>
      <c r="D21" s="18"/>
      <c r="E21" s="18"/>
      <c r="F21" s="9" t="s">
        <v>29</v>
      </c>
      <c r="G21" s="19">
        <f>G20-10*LOG(G11)</f>
        <v>15.412982711735005</v>
      </c>
    </row>
    <row r="22" spans="1:7">
      <c r="F22" s="25" t="s">
        <v>16</v>
      </c>
      <c r="G22" s="26">
        <f>+C2-G21</f>
        <v>3.5870172882649953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22"/>
  <sheetViews>
    <sheetView zoomScale="130" zoomScaleNormal="130" workbookViewId="0">
      <selection activeCell="H1" sqref="H1:H1048576"/>
    </sheetView>
  </sheetViews>
  <sheetFormatPr defaultColWidth="11.5703125" defaultRowHeight="15"/>
  <cols>
    <col min="1" max="1" width="30.7109375" customWidth="1"/>
    <col min="8" max="8" width="12.7109375" customWidth="1"/>
    <col min="9" max="9" width="13.85546875" customWidth="1"/>
    <col min="10" max="10" width="12.5703125" bestFit="1" customWidth="1"/>
  </cols>
  <sheetData>
    <row r="1" spans="1:8">
      <c r="A1" s="22" t="s">
        <v>17</v>
      </c>
      <c r="B1" s="22" t="s">
        <v>0</v>
      </c>
    </row>
    <row r="2" spans="1:8">
      <c r="A2" s="23"/>
      <c r="B2" s="1" t="s">
        <v>1</v>
      </c>
      <c r="C2">
        <v>19</v>
      </c>
      <c r="D2" t="s">
        <v>2</v>
      </c>
    </row>
    <row r="3" spans="1:8">
      <c r="A3" s="2"/>
      <c r="B3" s="3"/>
      <c r="C3" s="3"/>
      <c r="D3" s="4" t="s">
        <v>3</v>
      </c>
      <c r="E3" s="3">
        <v>10000</v>
      </c>
      <c r="G3" t="s">
        <v>4</v>
      </c>
    </row>
    <row r="4" spans="1:8">
      <c r="A4" s="1"/>
      <c r="B4" s="1" t="s">
        <v>5</v>
      </c>
      <c r="C4" s="5">
        <v>160</v>
      </c>
      <c r="D4">
        <v>80</v>
      </c>
      <c r="E4">
        <v>40</v>
      </c>
      <c r="F4">
        <v>20</v>
      </c>
    </row>
    <row r="5" spans="1:8">
      <c r="A5" s="1"/>
      <c r="B5" s="1" t="s">
        <v>6</v>
      </c>
      <c r="C5" s="6">
        <v>0.15</v>
      </c>
      <c r="D5" s="6">
        <v>0.5</v>
      </c>
      <c r="E5" s="6">
        <v>0.25</v>
      </c>
      <c r="F5" s="6">
        <v>0.1</v>
      </c>
      <c r="G5" s="6">
        <f>SUM(C5:F5)</f>
        <v>1</v>
      </c>
    </row>
    <row r="6" spans="1:8">
      <c r="A6" s="1"/>
      <c r="B6" s="1" t="s">
        <v>7</v>
      </c>
      <c r="C6" s="7">
        <f>$E$3*C5</f>
        <v>1500</v>
      </c>
      <c r="D6" s="7">
        <f>$E$3*D5</f>
        <v>5000</v>
      </c>
      <c r="E6" s="7">
        <f>$E$3*E5</f>
        <v>2500</v>
      </c>
      <c r="F6" s="7">
        <f>$E$3*F5</f>
        <v>1000</v>
      </c>
      <c r="G6" s="8">
        <f>SUM(C6:F6)</f>
        <v>10000</v>
      </c>
    </row>
    <row r="7" spans="1:8">
      <c r="A7" s="1"/>
      <c r="B7" s="1" t="s">
        <v>8</v>
      </c>
      <c r="C7">
        <v>4</v>
      </c>
      <c r="D7">
        <v>9</v>
      </c>
      <c r="E7">
        <v>18</v>
      </c>
      <c r="F7">
        <v>37</v>
      </c>
    </row>
    <row r="8" spans="1:8">
      <c r="A8" s="1"/>
      <c r="B8" s="1" t="s">
        <v>9</v>
      </c>
      <c r="C8" s="7">
        <f>C6/C7</f>
        <v>375</v>
      </c>
      <c r="D8" s="7">
        <f>D6/D7</f>
        <v>555.55555555555554</v>
      </c>
      <c r="E8" s="7">
        <f>E6/E7</f>
        <v>138.88888888888889</v>
      </c>
      <c r="F8" s="7">
        <f>F6/F7</f>
        <v>27.027027027027028</v>
      </c>
    </row>
    <row r="9" spans="1:8">
      <c r="A9" s="29" t="s">
        <v>28</v>
      </c>
      <c r="B9" s="10"/>
    </row>
    <row r="10" spans="1:8">
      <c r="A10" s="30"/>
      <c r="B10" s="30" t="s">
        <v>10</v>
      </c>
      <c r="C10" s="22">
        <v>1</v>
      </c>
      <c r="D10" s="22">
        <v>2</v>
      </c>
      <c r="E10" s="22">
        <v>4</v>
      </c>
      <c r="F10" s="22">
        <v>6</v>
      </c>
    </row>
    <row r="11" spans="1:8">
      <c r="A11" s="11"/>
      <c r="B11" s="11" t="s">
        <v>11</v>
      </c>
      <c r="C11" s="12">
        <f>C10*C8</f>
        <v>375</v>
      </c>
      <c r="D11" s="12">
        <f>D10*D8</f>
        <v>1111.1111111111111</v>
      </c>
      <c r="E11" s="12">
        <f>E10*E8</f>
        <v>555.55555555555554</v>
      </c>
      <c r="F11" s="12">
        <f>F10*F8</f>
        <v>162.16216216216216</v>
      </c>
      <c r="G11" s="13">
        <f>SUM(C11:F11)</f>
        <v>2203.8288288288286</v>
      </c>
      <c r="H11" s="31" t="s">
        <v>33</v>
      </c>
    </row>
    <row r="12" spans="1:8">
      <c r="A12" s="1"/>
      <c r="B12" s="20" t="s">
        <v>24</v>
      </c>
      <c r="D12" s="24"/>
      <c r="E12" s="25"/>
      <c r="F12" s="27" t="s">
        <v>25</v>
      </c>
      <c r="G12" s="28">
        <f>+G11/G6</f>
        <v>0.22038288288288285</v>
      </c>
      <c r="H12" s="32">
        <f>+G12*0.0265</f>
        <v>5.8401463963963958E-3</v>
      </c>
    </row>
    <row r="13" spans="1:8">
      <c r="A13" s="1" t="s">
        <v>12</v>
      </c>
      <c r="B13">
        <v>1</v>
      </c>
      <c r="C13" s="14">
        <f>10*LOG(100/160)</f>
        <v>-2.0411998265592479</v>
      </c>
      <c r="D13" s="21">
        <f>10*LOG(55/80)</f>
        <v>-1.6272729749769974</v>
      </c>
      <c r="E13" s="14">
        <v>-4.26</v>
      </c>
      <c r="F13" s="14">
        <v>-1.25</v>
      </c>
    </row>
    <row r="14" spans="1:8">
      <c r="A14" s="1"/>
      <c r="B14">
        <v>2</v>
      </c>
      <c r="C14" s="14"/>
      <c r="D14" s="21">
        <f>10*LOG(45/80)</f>
        <v>-2.498774732165999</v>
      </c>
      <c r="E14" s="14">
        <v>0</v>
      </c>
      <c r="F14" s="14">
        <v>0</v>
      </c>
    </row>
    <row r="15" spans="1:8">
      <c r="A15" s="1"/>
      <c r="B15">
        <v>3</v>
      </c>
      <c r="C15" s="14"/>
      <c r="D15" s="14"/>
      <c r="E15" s="14">
        <v>0</v>
      </c>
      <c r="F15" s="14">
        <v>0</v>
      </c>
    </row>
    <row r="16" spans="1:8">
      <c r="A16" s="1"/>
      <c r="B16">
        <v>4</v>
      </c>
      <c r="C16" s="14"/>
      <c r="D16" s="14"/>
      <c r="E16" s="14">
        <v>-9</v>
      </c>
      <c r="F16" s="14">
        <v>0</v>
      </c>
    </row>
    <row r="17" spans="1:7">
      <c r="A17" s="1"/>
      <c r="B17">
        <v>5</v>
      </c>
      <c r="C17" s="14"/>
      <c r="D17" s="14"/>
      <c r="E17" s="14"/>
      <c r="F17" s="14">
        <v>0</v>
      </c>
    </row>
    <row r="18" spans="1:7">
      <c r="A18" s="1"/>
      <c r="B18">
        <v>6</v>
      </c>
      <c r="C18" s="14"/>
      <c r="D18" s="14"/>
      <c r="E18" s="14"/>
      <c r="F18" s="14">
        <v>-6</v>
      </c>
    </row>
    <row r="19" spans="1:7">
      <c r="A19" s="1"/>
      <c r="B19" t="s">
        <v>13</v>
      </c>
      <c r="C19" s="14">
        <f>10*LOG((10^(C13/10))/C10)</f>
        <v>-2.0411998265592479</v>
      </c>
      <c r="D19" s="14">
        <f>10*LOG((10^(D13/10)+10^(D14/10))/D10)</f>
        <v>-2.0411998265592479</v>
      </c>
      <c r="E19" s="14">
        <f>10*LOG((10^(E13/10)+10^(E14/10)+10^(E15/10)+10^(E16/10))/E10)</f>
        <v>-2.0396964838527856</v>
      </c>
      <c r="F19" s="14">
        <f>10*LOG((10^(F13/10)+10^(F14/10)+10^(F15/10)+10^(F16/10)+10^(F17/10)+10^(F18/10))/F10)</f>
        <v>-0.79087200859311468</v>
      </c>
    </row>
    <row r="20" spans="1:7">
      <c r="A20" s="1"/>
      <c r="B20" s="15" t="s">
        <v>14</v>
      </c>
      <c r="C20" s="16">
        <f>C19+10*LOG(C11)+$C$2</f>
        <v>42.699112850717938</v>
      </c>
      <c r="D20" s="16">
        <f>D19+10*LOG(D11)+$C$2</f>
        <v>47.416375079047505</v>
      </c>
      <c r="E20" s="16">
        <f>E19+10*LOG(E11)+$C$2</f>
        <v>44.407578465114156</v>
      </c>
      <c r="F20" s="16">
        <f>F19+10*LOG(F11)+$C$2</f>
        <v>40.308623254573369</v>
      </c>
      <c r="G20" s="17">
        <f>10*LOG(10^(C20/10)+10^(D20/10)+10^(E20/10)+10^(F20/10))</f>
        <v>50.496274292654547</v>
      </c>
    </row>
    <row r="21" spans="1:7">
      <c r="A21" s="1"/>
      <c r="D21" s="18"/>
      <c r="E21" s="18"/>
      <c r="F21" s="9" t="s">
        <v>15</v>
      </c>
      <c r="G21" s="19">
        <f>G20-10*LOG(G11)</f>
        <v>17.06449569386055</v>
      </c>
    </row>
    <row r="22" spans="1:7">
      <c r="F22" s="25" t="s">
        <v>16</v>
      </c>
      <c r="G22" s="26">
        <f>+C2-G21</f>
        <v>1.9355043061394497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22"/>
  <sheetViews>
    <sheetView zoomScale="115" zoomScaleNormal="115" workbookViewId="0">
      <selection activeCell="J19" sqref="J19"/>
    </sheetView>
  </sheetViews>
  <sheetFormatPr defaultColWidth="11.5703125" defaultRowHeight="15"/>
  <cols>
    <col min="1" max="1" width="30.7109375" customWidth="1"/>
    <col min="8" max="8" width="12.7109375" customWidth="1"/>
  </cols>
  <sheetData>
    <row r="1" spans="1:8">
      <c r="A1" s="22" t="s">
        <v>19</v>
      </c>
      <c r="B1" s="22" t="s">
        <v>18</v>
      </c>
    </row>
    <row r="2" spans="1:8">
      <c r="A2" s="23"/>
      <c r="B2" s="1" t="s">
        <v>1</v>
      </c>
      <c r="C2">
        <v>19</v>
      </c>
      <c r="D2" t="s">
        <v>2</v>
      </c>
    </row>
    <row r="3" spans="1:8">
      <c r="A3" s="2"/>
      <c r="B3" s="3"/>
      <c r="C3" s="3"/>
      <c r="D3" s="4" t="s">
        <v>3</v>
      </c>
      <c r="E3" s="3">
        <v>10000</v>
      </c>
      <c r="G3" t="s">
        <v>4</v>
      </c>
    </row>
    <row r="4" spans="1:8">
      <c r="A4" s="1"/>
      <c r="B4" s="1" t="s">
        <v>5</v>
      </c>
      <c r="C4" s="5">
        <v>160</v>
      </c>
      <c r="D4">
        <v>80</v>
      </c>
      <c r="E4">
        <v>40</v>
      </c>
      <c r="F4">
        <v>20</v>
      </c>
    </row>
    <row r="5" spans="1:8">
      <c r="A5" s="1"/>
      <c r="B5" s="1" t="s">
        <v>6</v>
      </c>
      <c r="C5" s="6">
        <v>0.15</v>
      </c>
      <c r="D5" s="6">
        <v>0.5</v>
      </c>
      <c r="E5" s="6">
        <v>0.25</v>
      </c>
      <c r="F5" s="6">
        <v>0.1</v>
      </c>
      <c r="G5" s="6">
        <f>SUM(C5:F5)</f>
        <v>1</v>
      </c>
    </row>
    <row r="6" spans="1:8">
      <c r="A6" s="1"/>
      <c r="B6" s="1" t="s">
        <v>7</v>
      </c>
      <c r="C6" s="7">
        <f>$E$3*C5</f>
        <v>1500</v>
      </c>
      <c r="D6" s="7">
        <f>$E$3*D5</f>
        <v>5000</v>
      </c>
      <c r="E6" s="7">
        <f>$E$3*E5</f>
        <v>2500</v>
      </c>
      <c r="F6" s="7">
        <f>$E$3*F5</f>
        <v>1000</v>
      </c>
      <c r="G6" s="8">
        <f>SUM(C6:F6)</f>
        <v>10000</v>
      </c>
    </row>
    <row r="7" spans="1:8">
      <c r="A7" s="1"/>
      <c r="B7" s="1" t="s">
        <v>8</v>
      </c>
      <c r="C7">
        <v>4</v>
      </c>
      <c r="D7">
        <v>9</v>
      </c>
      <c r="E7">
        <v>18</v>
      </c>
      <c r="F7">
        <v>37</v>
      </c>
    </row>
    <row r="8" spans="1:8">
      <c r="A8" s="1"/>
      <c r="B8" s="1" t="s">
        <v>9</v>
      </c>
      <c r="C8" s="7">
        <f>C6/C7</f>
        <v>375</v>
      </c>
      <c r="D8" s="7">
        <f>D6/D7</f>
        <v>555.55555555555554</v>
      </c>
      <c r="E8" s="7">
        <f>E6/E7</f>
        <v>138.88888888888889</v>
      </c>
      <c r="F8" s="7">
        <f>F6/F7</f>
        <v>27.027027027027028</v>
      </c>
    </row>
    <row r="9" spans="1:8">
      <c r="A9" s="29" t="s">
        <v>28</v>
      </c>
      <c r="B9" s="10"/>
    </row>
    <row r="10" spans="1:8">
      <c r="A10" s="30"/>
      <c r="B10" s="30" t="s">
        <v>10</v>
      </c>
      <c r="C10" s="22">
        <v>3</v>
      </c>
      <c r="D10" s="22">
        <v>4</v>
      </c>
      <c r="E10" s="22">
        <v>8</v>
      </c>
      <c r="F10" s="22">
        <v>16</v>
      </c>
    </row>
    <row r="11" spans="1:8">
      <c r="A11" s="11"/>
      <c r="B11" s="11" t="s">
        <v>11</v>
      </c>
      <c r="C11" s="12">
        <f>C10*C8</f>
        <v>1125</v>
      </c>
      <c r="D11" s="12">
        <f>D10*D8</f>
        <v>2222.2222222222222</v>
      </c>
      <c r="E11" s="12">
        <f>E10*E8</f>
        <v>1111.1111111111111</v>
      </c>
      <c r="F11" s="12">
        <f>F10*F8</f>
        <v>432.43243243243245</v>
      </c>
      <c r="G11" s="13">
        <f>SUM(C11:F11)</f>
        <v>4890.7657657657655</v>
      </c>
      <c r="H11" s="31" t="s">
        <v>33</v>
      </c>
    </row>
    <row r="12" spans="1:8">
      <c r="A12" s="1"/>
      <c r="B12" s="20" t="s">
        <v>24</v>
      </c>
      <c r="D12" s="24"/>
      <c r="E12" s="25"/>
      <c r="F12" s="27" t="s">
        <v>25</v>
      </c>
      <c r="G12" s="28">
        <f>+G11/G6</f>
        <v>0.48907657657657655</v>
      </c>
      <c r="H12" s="32">
        <f>+G12*0.0265</f>
        <v>1.2960529279279279E-2</v>
      </c>
    </row>
    <row r="13" spans="1:8">
      <c r="A13" s="1" t="s">
        <v>12</v>
      </c>
      <c r="B13">
        <v>1</v>
      </c>
      <c r="C13" s="14">
        <v>-3</v>
      </c>
      <c r="D13" s="21">
        <v>0</v>
      </c>
      <c r="E13" s="21">
        <v>0</v>
      </c>
      <c r="F13" s="21">
        <v>0</v>
      </c>
    </row>
    <row r="14" spans="1:8">
      <c r="A14" s="1"/>
      <c r="B14">
        <v>2</v>
      </c>
      <c r="C14" s="14">
        <v>0</v>
      </c>
      <c r="D14" s="21"/>
      <c r="E14" s="21"/>
      <c r="F14" s="21"/>
    </row>
    <row r="15" spans="1:8">
      <c r="A15" s="1"/>
      <c r="B15">
        <v>3</v>
      </c>
      <c r="C15" s="14">
        <v>-3</v>
      </c>
      <c r="D15" s="14"/>
      <c r="E15" s="14"/>
      <c r="F15" s="14"/>
    </row>
    <row r="16" spans="1:8">
      <c r="A16" s="1"/>
      <c r="C16" s="14"/>
      <c r="D16" s="14"/>
      <c r="E16" s="14"/>
      <c r="F16" s="14"/>
    </row>
    <row r="17" spans="1:7">
      <c r="A17" s="1"/>
      <c r="C17" s="14"/>
      <c r="D17" s="14"/>
      <c r="E17" s="14"/>
      <c r="F17" s="14"/>
    </row>
    <row r="18" spans="1:7">
      <c r="A18" s="1"/>
      <c r="C18" s="14"/>
      <c r="D18" s="14"/>
      <c r="E18" s="14"/>
      <c r="F18" s="14"/>
    </row>
    <row r="19" spans="1:7">
      <c r="A19" s="1"/>
      <c r="B19" t="s">
        <v>13</v>
      </c>
      <c r="C19" s="14">
        <f>10*LOG((10^(C13/10)+10^(C14/10)+10^(C15/10))/C10)</f>
        <v>-1.7557595587476749</v>
      </c>
      <c r="D19" s="14">
        <v>0</v>
      </c>
      <c r="E19" s="14">
        <v>0</v>
      </c>
      <c r="F19" s="14">
        <v>0</v>
      </c>
    </row>
    <row r="20" spans="1:7">
      <c r="A20" s="1"/>
      <c r="B20" s="15" t="s">
        <v>14</v>
      </c>
      <c r="C20" s="16">
        <f>C19+10*LOG(C11)+$C$2</f>
        <v>47.755765665726145</v>
      </c>
      <c r="D20" s="16">
        <f>D19+10*LOG(D11)+$C$2</f>
        <v>52.467874862246568</v>
      </c>
      <c r="E20" s="16">
        <f>E19+10*LOG(E11)+$C$2</f>
        <v>49.457574905606748</v>
      </c>
      <c r="F20" s="16">
        <f>F19+10*LOG(F11)+$C$2</f>
        <v>45.3591825858893</v>
      </c>
      <c r="G20" s="17">
        <f>10*LOG(10^(C20/10)+10^(D20/10)+10^(E20/10)+10^(F20/10))</f>
        <v>55.548170332135328</v>
      </c>
    </row>
    <row r="21" spans="1:7">
      <c r="A21" s="1"/>
      <c r="D21" s="18"/>
      <c r="E21" s="18"/>
      <c r="F21" s="9" t="s">
        <v>23</v>
      </c>
      <c r="G21" s="19">
        <f>G20-10*LOG(G11)</f>
        <v>18.654401696299047</v>
      </c>
    </row>
    <row r="22" spans="1:7">
      <c r="F22" s="25" t="s">
        <v>16</v>
      </c>
      <c r="G22" s="26">
        <f>+C2-G21</f>
        <v>0.34559830370095312</v>
      </c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H22"/>
  <sheetViews>
    <sheetView zoomScale="115" zoomScaleNormal="115" workbookViewId="0">
      <selection activeCell="G13" sqref="G13"/>
    </sheetView>
  </sheetViews>
  <sheetFormatPr defaultColWidth="11.5703125" defaultRowHeight="15"/>
  <cols>
    <col min="1" max="1" width="30.7109375" customWidth="1"/>
    <col min="8" max="8" width="12.7109375" customWidth="1"/>
    <col min="9" max="9" width="13.85546875" customWidth="1"/>
    <col min="10" max="10" width="12.5703125" bestFit="1" customWidth="1"/>
    <col min="11" max="11" width="3.28515625" customWidth="1"/>
    <col min="13" max="13" width="3.28515625" customWidth="1"/>
  </cols>
  <sheetData>
    <row r="1" spans="1:8">
      <c r="A1" s="22" t="s">
        <v>20</v>
      </c>
      <c r="B1" s="22" t="s">
        <v>21</v>
      </c>
    </row>
    <row r="2" spans="1:8">
      <c r="A2" s="23"/>
      <c r="B2" s="1" t="s">
        <v>1</v>
      </c>
      <c r="C2">
        <v>19</v>
      </c>
      <c r="D2" t="s">
        <v>2</v>
      </c>
    </row>
    <row r="3" spans="1:8">
      <c r="A3" s="2"/>
      <c r="B3" s="3"/>
      <c r="C3" s="3"/>
      <c r="D3" s="4" t="s">
        <v>3</v>
      </c>
      <c r="E3" s="3">
        <v>10000</v>
      </c>
      <c r="G3" t="s">
        <v>4</v>
      </c>
    </row>
    <row r="4" spans="1:8">
      <c r="A4" s="1"/>
      <c r="B4" s="1" t="s">
        <v>5</v>
      </c>
      <c r="C4" s="5">
        <v>160</v>
      </c>
      <c r="D4">
        <v>80</v>
      </c>
      <c r="E4">
        <v>40</v>
      </c>
      <c r="F4">
        <v>20</v>
      </c>
    </row>
    <row r="5" spans="1:8">
      <c r="A5" s="1"/>
      <c r="B5" s="1" t="s">
        <v>6</v>
      </c>
      <c r="C5" s="6">
        <v>0.15</v>
      </c>
      <c r="D5" s="6">
        <v>0.5</v>
      </c>
      <c r="E5" s="6">
        <v>0.25</v>
      </c>
      <c r="F5" s="6">
        <v>0.1</v>
      </c>
      <c r="G5" s="6">
        <f>SUM(C5:F5)</f>
        <v>1</v>
      </c>
    </row>
    <row r="6" spans="1:8">
      <c r="A6" s="1"/>
      <c r="B6" s="1" t="s">
        <v>7</v>
      </c>
      <c r="C6" s="7">
        <f>$E$3*C5</f>
        <v>1500</v>
      </c>
      <c r="D6" s="7">
        <f>$E$3*D5</f>
        <v>5000</v>
      </c>
      <c r="E6" s="7">
        <f>$E$3*E5</f>
        <v>2500</v>
      </c>
      <c r="F6" s="7">
        <f>$E$3*F5</f>
        <v>1000</v>
      </c>
      <c r="G6" s="8">
        <f>SUM(C6:F6)</f>
        <v>10000</v>
      </c>
    </row>
    <row r="7" spans="1:8">
      <c r="A7" s="1"/>
      <c r="B7" s="1" t="s">
        <v>8</v>
      </c>
      <c r="C7">
        <v>4</v>
      </c>
      <c r="D7">
        <v>9</v>
      </c>
      <c r="E7">
        <v>18</v>
      </c>
      <c r="F7">
        <v>37</v>
      </c>
    </row>
    <row r="8" spans="1:8">
      <c r="A8" s="1"/>
      <c r="B8" s="1" t="s">
        <v>9</v>
      </c>
      <c r="C8" s="7">
        <f>C6/C7</f>
        <v>375</v>
      </c>
      <c r="D8" s="7">
        <f>D6/D7</f>
        <v>555.55555555555554</v>
      </c>
      <c r="E8" s="7">
        <f>E6/E7</f>
        <v>138.88888888888889</v>
      </c>
      <c r="F8" s="7">
        <f>F6/F7</f>
        <v>27.027027027027028</v>
      </c>
    </row>
    <row r="9" spans="1:8">
      <c r="A9" s="29" t="s">
        <v>28</v>
      </c>
      <c r="B9" s="10"/>
    </row>
    <row r="10" spans="1:8">
      <c r="A10" s="30"/>
      <c r="B10" s="30" t="s">
        <v>10</v>
      </c>
      <c r="C10" s="22">
        <v>1</v>
      </c>
      <c r="D10" s="22">
        <v>1</v>
      </c>
      <c r="E10" s="22">
        <v>1</v>
      </c>
      <c r="F10" s="22">
        <v>1</v>
      </c>
    </row>
    <row r="11" spans="1:8">
      <c r="A11" s="11"/>
      <c r="B11" s="11" t="s">
        <v>11</v>
      </c>
      <c r="C11" s="12">
        <f>C10*C8</f>
        <v>375</v>
      </c>
      <c r="D11" s="12">
        <f>D10*D8</f>
        <v>555.55555555555554</v>
      </c>
      <c r="E11" s="12">
        <f>E10*E8</f>
        <v>138.88888888888889</v>
      </c>
      <c r="F11" s="12">
        <f>F10*F8</f>
        <v>27.027027027027028</v>
      </c>
      <c r="G11" s="13">
        <f>SUM(C11:F11)</f>
        <v>1096.4714714714714</v>
      </c>
      <c r="H11" s="31" t="s">
        <v>33</v>
      </c>
    </row>
    <row r="12" spans="1:8">
      <c r="A12" s="1"/>
      <c r="B12" s="20" t="s">
        <v>24</v>
      </c>
      <c r="D12" s="24"/>
      <c r="E12" s="25"/>
      <c r="F12" s="27" t="s">
        <v>25</v>
      </c>
      <c r="G12" s="28">
        <f>+G11/G6</f>
        <v>0.10964714714714714</v>
      </c>
      <c r="H12" s="32">
        <f>+G12*0.0265</f>
        <v>2.9056493993993991E-3</v>
      </c>
    </row>
    <row r="13" spans="1:8">
      <c r="A13" s="1" t="s">
        <v>12</v>
      </c>
      <c r="B13">
        <v>1</v>
      </c>
      <c r="C13" s="14">
        <f>10*LOG(2/C4)</f>
        <v>-19.030899869919434</v>
      </c>
      <c r="D13" s="14">
        <f>10*LOG(2/D4)</f>
        <v>-16.020599913279622</v>
      </c>
      <c r="E13" s="14">
        <f>10*LOG(2/E4)</f>
        <v>-13.010299956639813</v>
      </c>
      <c r="F13" s="14">
        <f>10*LOG(2/F4)</f>
        <v>-10</v>
      </c>
    </row>
    <row r="14" spans="1:8">
      <c r="A14" s="1"/>
      <c r="C14" s="14"/>
      <c r="D14" s="21"/>
      <c r="E14" s="14"/>
      <c r="F14" s="14"/>
    </row>
    <row r="15" spans="1:8">
      <c r="A15" s="1"/>
      <c r="C15" s="14"/>
      <c r="D15" s="14"/>
      <c r="E15" s="14"/>
      <c r="F15" s="14"/>
    </row>
    <row r="16" spans="1:8">
      <c r="A16" s="1"/>
      <c r="C16" s="14"/>
      <c r="D16" s="14"/>
      <c r="E16" s="14"/>
      <c r="F16" s="14"/>
    </row>
    <row r="17" spans="1:7">
      <c r="A17" s="1"/>
      <c r="C17" s="14"/>
      <c r="D17" s="14"/>
      <c r="E17" s="14"/>
      <c r="F17" s="14"/>
    </row>
    <row r="18" spans="1:7">
      <c r="A18" s="1"/>
      <c r="C18" s="14"/>
      <c r="D18" s="14"/>
      <c r="E18" s="14"/>
      <c r="F18" s="14"/>
    </row>
    <row r="19" spans="1:7">
      <c r="A19" s="1"/>
      <c r="B19" t="s">
        <v>13</v>
      </c>
      <c r="C19" s="14">
        <f>+C13</f>
        <v>-19.030899869919434</v>
      </c>
      <c r="D19" s="14">
        <f>+D13</f>
        <v>-16.020599913279622</v>
      </c>
      <c r="E19" s="14">
        <f>+E13</f>
        <v>-13.010299956639813</v>
      </c>
      <c r="F19" s="14">
        <f>+F13</f>
        <v>-10</v>
      </c>
    </row>
    <row r="20" spans="1:7">
      <c r="A20" s="1"/>
      <c r="B20" s="15" t="s">
        <v>14</v>
      </c>
      <c r="C20" s="16">
        <f>C19+10*LOG(C11)+$C$2</f>
        <v>25.709412807357754</v>
      </c>
      <c r="D20" s="16">
        <f>D19+10*LOG(D11)+$C$2</f>
        <v>30.426675035687317</v>
      </c>
      <c r="E20" s="16">
        <f>E19+10*LOG(E11)+$C$2</f>
        <v>27.416375079047501</v>
      </c>
      <c r="F20" s="16">
        <f>F19+10*LOG(F11)+$C$2</f>
        <v>23.31798275933005</v>
      </c>
      <c r="G20" s="17">
        <f>10*LOG(10^(C20/10)+10^(D20/10)+10^(E20/10)+10^(F20/10))</f>
        <v>33.506114241856572</v>
      </c>
    </row>
    <row r="21" spans="1:7">
      <c r="A21" s="1"/>
      <c r="D21" s="18"/>
      <c r="E21" s="18"/>
      <c r="F21" s="9" t="s">
        <v>22</v>
      </c>
      <c r="G21" s="19">
        <f>G20-10*LOG(G11)</f>
        <v>3.1061408771037087</v>
      </c>
    </row>
    <row r="22" spans="1:7">
      <c r="F22" s="25" t="s">
        <v>16</v>
      </c>
      <c r="G22" s="26">
        <f>+C2-G21</f>
        <v>15.893859122896291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130" zoomScaleNormal="130" workbookViewId="0">
      <selection activeCell="M23" sqref="M23"/>
    </sheetView>
  </sheetViews>
  <sheetFormatPr defaultColWidth="11.5703125" defaultRowHeight="15"/>
  <cols>
    <col min="1" max="1" width="30.7109375" customWidth="1"/>
    <col min="8" max="8" width="12.7109375" customWidth="1"/>
    <col min="9" max="9" width="13.85546875" customWidth="1"/>
    <col min="10" max="10" width="12.5703125" bestFit="1" customWidth="1"/>
  </cols>
  <sheetData>
    <row r="1" spans="1:8">
      <c r="A1" s="22" t="s">
        <v>30</v>
      </c>
      <c r="B1" s="15" t="s">
        <v>34</v>
      </c>
    </row>
    <row r="2" spans="1:8">
      <c r="A2" s="23"/>
      <c r="B2" s="1" t="s">
        <v>1</v>
      </c>
      <c r="C2">
        <v>19</v>
      </c>
      <c r="D2" t="s">
        <v>2</v>
      </c>
    </row>
    <row r="3" spans="1:8">
      <c r="A3" s="2"/>
      <c r="B3" s="3"/>
      <c r="C3" s="3"/>
      <c r="D3" s="4" t="s">
        <v>3</v>
      </c>
      <c r="E3" s="3">
        <v>10000</v>
      </c>
      <c r="G3" t="s">
        <v>4</v>
      </c>
    </row>
    <row r="4" spans="1:8">
      <c r="A4" s="1"/>
      <c r="B4" s="1" t="s">
        <v>5</v>
      </c>
      <c r="C4" s="5">
        <v>160</v>
      </c>
      <c r="D4">
        <v>80</v>
      </c>
      <c r="E4">
        <v>40</v>
      </c>
      <c r="F4">
        <v>20</v>
      </c>
    </row>
    <row r="5" spans="1:8">
      <c r="A5" s="1"/>
      <c r="B5" s="1" t="s">
        <v>6</v>
      </c>
      <c r="C5" s="6">
        <v>0.15</v>
      </c>
      <c r="D5" s="6">
        <v>0.5</v>
      </c>
      <c r="E5" s="6">
        <v>0.25</v>
      </c>
      <c r="F5" s="6">
        <v>0.1</v>
      </c>
      <c r="G5" s="6">
        <f>SUM(C5:F5)</f>
        <v>1</v>
      </c>
    </row>
    <row r="6" spans="1:8">
      <c r="A6" s="1"/>
      <c r="B6" s="1" t="s">
        <v>7</v>
      </c>
      <c r="C6" s="7">
        <f>$E$3*C5</f>
        <v>1500</v>
      </c>
      <c r="D6" s="7">
        <f>$E$3*D5</f>
        <v>5000</v>
      </c>
      <c r="E6" s="7">
        <f>$E$3*E5</f>
        <v>2500</v>
      </c>
      <c r="F6" s="7">
        <f>$E$3*F5</f>
        <v>1000</v>
      </c>
      <c r="G6" s="8">
        <f>SUM(C6:F6)</f>
        <v>10000</v>
      </c>
    </row>
    <row r="7" spans="1:8">
      <c r="A7" s="1"/>
      <c r="B7" s="1" t="s">
        <v>8</v>
      </c>
      <c r="C7">
        <v>4</v>
      </c>
      <c r="D7">
        <v>9</v>
      </c>
      <c r="E7">
        <v>18</v>
      </c>
      <c r="F7">
        <v>37</v>
      </c>
    </row>
    <row r="8" spans="1:8">
      <c r="A8" s="1"/>
      <c r="B8" s="1" t="s">
        <v>9</v>
      </c>
      <c r="C8" s="7">
        <f>C6/C7</f>
        <v>375</v>
      </c>
      <c r="D8" s="7">
        <f>D6/D7</f>
        <v>555.55555555555554</v>
      </c>
      <c r="E8" s="7">
        <f>E6/E7</f>
        <v>138.88888888888889</v>
      </c>
      <c r="F8" s="7">
        <f>F6/F7</f>
        <v>27.027027027027028</v>
      </c>
    </row>
    <row r="9" spans="1:8">
      <c r="A9" s="29" t="s">
        <v>28</v>
      </c>
      <c r="B9" s="10"/>
    </row>
    <row r="10" spans="1:8">
      <c r="A10" s="30"/>
      <c r="B10" s="30" t="s">
        <v>32</v>
      </c>
      <c r="C10" s="22">
        <v>1</v>
      </c>
      <c r="D10" s="22">
        <v>1</v>
      </c>
      <c r="E10" s="22">
        <v>1</v>
      </c>
      <c r="F10" s="22">
        <v>1</v>
      </c>
    </row>
    <row r="11" spans="1:8">
      <c r="A11" s="11"/>
      <c r="B11" s="11" t="s">
        <v>11</v>
      </c>
      <c r="C11" s="12">
        <f>C10*C8</f>
        <v>375</v>
      </c>
      <c r="D11" s="12">
        <f>D10*D8</f>
        <v>555.55555555555554</v>
      </c>
      <c r="E11" s="12">
        <f>E10*E8</f>
        <v>138.88888888888889</v>
      </c>
      <c r="F11" s="12">
        <f>F10*F8</f>
        <v>27.027027027027028</v>
      </c>
      <c r="G11" s="13">
        <f>SUM(C11:F11)</f>
        <v>1096.4714714714714</v>
      </c>
      <c r="H11" s="31" t="s">
        <v>33</v>
      </c>
    </row>
    <row r="12" spans="1:8">
      <c r="A12" s="1"/>
      <c r="B12" s="20" t="s">
        <v>24</v>
      </c>
      <c r="D12" s="24"/>
      <c r="E12" s="25"/>
      <c r="F12" s="27" t="s">
        <v>25</v>
      </c>
      <c r="G12" s="28">
        <f>+G11/G6</f>
        <v>0.10964714714714714</v>
      </c>
      <c r="H12" s="32">
        <f>+G12*0.0265</f>
        <v>2.9056493993993991E-3</v>
      </c>
    </row>
    <row r="13" spans="1:8">
      <c r="A13" s="1" t="s">
        <v>12</v>
      </c>
      <c r="B13">
        <v>1</v>
      </c>
      <c r="C13" s="14">
        <f>10*LOG(16.5/160)</f>
        <v>-9.8663603844201848</v>
      </c>
      <c r="D13" s="21">
        <f>10*LOG(16.5/80)</f>
        <v>-6.8560604277803723</v>
      </c>
      <c r="E13" s="14">
        <f>10*LOG(16.5/40)</f>
        <v>-3.8457604711405615</v>
      </c>
      <c r="F13" s="14">
        <f>10*LOG(16.5/20)</f>
        <v>-0.83546051450074932</v>
      </c>
    </row>
    <row r="14" spans="1:8">
      <c r="A14" s="1"/>
      <c r="B14">
        <v>2</v>
      </c>
      <c r="C14" s="14"/>
      <c r="D14" s="21"/>
      <c r="E14" s="14"/>
      <c r="F14" s="14"/>
    </row>
    <row r="15" spans="1:8">
      <c r="A15" s="1"/>
      <c r="B15">
        <v>3</v>
      </c>
      <c r="C15" s="14"/>
      <c r="D15" s="14"/>
      <c r="E15" s="14"/>
      <c r="F15" s="14"/>
    </row>
    <row r="16" spans="1:8">
      <c r="A16" s="1"/>
      <c r="B16">
        <v>4</v>
      </c>
      <c r="C16" s="14"/>
      <c r="D16" s="14"/>
      <c r="E16" s="14"/>
      <c r="F16" s="14"/>
    </row>
    <row r="17" spans="1:7">
      <c r="A17" s="1"/>
      <c r="B17">
        <v>5</v>
      </c>
      <c r="C17" s="14"/>
      <c r="D17" s="14"/>
      <c r="E17" s="14"/>
      <c r="F17" s="14"/>
    </row>
    <row r="18" spans="1:7">
      <c r="A18" s="1"/>
      <c r="B18">
        <v>6</v>
      </c>
      <c r="C18" s="14"/>
      <c r="D18" s="14"/>
      <c r="E18" s="14"/>
      <c r="F18" s="14"/>
    </row>
    <row r="19" spans="1:7">
      <c r="A19" s="1"/>
      <c r="B19" t="s">
        <v>13</v>
      </c>
      <c r="C19" s="14">
        <f>C13</f>
        <v>-9.8663603844201848</v>
      </c>
      <c r="D19" s="14">
        <f>D13</f>
        <v>-6.8560604277803723</v>
      </c>
      <c r="E19" s="14">
        <f>E13</f>
        <v>-3.8457604711405615</v>
      </c>
      <c r="F19" s="14">
        <f>F13</f>
        <v>-0.83546051450074932</v>
      </c>
    </row>
    <row r="20" spans="1:7">
      <c r="A20" s="1"/>
      <c r="B20" s="15" t="s">
        <v>14</v>
      </c>
      <c r="C20" s="16">
        <f>C19+10*LOG(C11)+$C$2</f>
        <v>34.873952292857005</v>
      </c>
      <c r="D20" s="16">
        <f>D19+10*LOG(D11)+$C$2</f>
        <v>39.591214521186565</v>
      </c>
      <c r="E20" s="16">
        <f>E19+10*LOG(E11)+$C$2</f>
        <v>36.580914564546752</v>
      </c>
      <c r="F20" s="16">
        <f>F19+10*LOG(F11)+$C$2</f>
        <v>32.482522244829298</v>
      </c>
      <c r="G20" s="17">
        <f>10*LOG(10^(C20/10)+10^(D20/10)+10^(E20/10)+10^(F20/10))</f>
        <v>42.670653727355813</v>
      </c>
    </row>
    <row r="21" spans="1:7">
      <c r="A21" s="1"/>
      <c r="D21" s="18"/>
      <c r="E21" s="18"/>
      <c r="F21" s="9" t="s">
        <v>29</v>
      </c>
      <c r="G21" s="19">
        <f>G20-10*LOG(G11)</f>
        <v>12.270680362602949</v>
      </c>
    </row>
    <row r="22" spans="1:7">
      <c r="F22" s="25" t="s">
        <v>16</v>
      </c>
      <c r="G22" s="26">
        <f>+C2-G21</f>
        <v>6.729319637397051</v>
      </c>
    </row>
  </sheetData>
  <phoneticPr fontId="3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3" sqref="B13"/>
    </sheetView>
  </sheetViews>
  <sheetFormatPr defaultColWidth="11.5703125" defaultRowHeight="15"/>
  <sheetData/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FSS</vt:lpstr>
      <vt:lpstr>SAR</vt:lpstr>
      <vt:lpstr>Altimeter</vt:lpstr>
      <vt:lpstr>Scatterometer</vt:lpstr>
      <vt:lpstr>MSS</vt:lpstr>
      <vt:lpstr>Channel raster</vt:lpstr>
    </vt:vector>
  </TitlesOfParts>
  <Company>FREQONSULT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</dc:creator>
  <cp:lastModifiedBy>Song, Xiaojing</cp:lastModifiedBy>
  <dcterms:created xsi:type="dcterms:W3CDTF">2014-07-25T12:40:00Z</dcterms:created>
  <dcterms:modified xsi:type="dcterms:W3CDTF">2017-06-12T11:29:11Z</dcterms:modified>
</cp:coreProperties>
</file>